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dula\kom\Raport_2021\Raport_4Q2021\"/>
    </mc:Choice>
  </mc:AlternateContent>
  <xr:revisionPtr revIDLastSave="0" documentId="13_ncr:1_{BCEFBF4C-2FAB-43BF-8DDC-BD7F24089365}" xr6:coauthVersionLast="45" xr6:coauthVersionMax="45" xr10:uidLastSave="{00000000-0000-0000-0000-000000000000}"/>
  <bookViews>
    <workbookView xWindow="-110" yWindow="-110" windowWidth="19420" windowHeight="10420" tabRatio="798" xr2:uid="{00000000-000D-0000-FFFF-FFFF00000000}"/>
  </bookViews>
  <sheets>
    <sheet name="Tytułowa" sheetId="1" r:id="rId1"/>
    <sheet name="Bilans" sheetId="11" r:id="rId2"/>
    <sheet name="Rachunek wyników" sheetId="12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Bilans!$B$1:$BH$65</definedName>
    <definedName name="_xlnm.Print_Area" localSheetId="5">'Koszty świadczeń pracowniczych '!$B$1:$AL$21</definedName>
    <definedName name="_xlnm.Print_Area" localSheetId="9">'Podstawowe wskaźniki finansowe'!$A$1:$BH$18</definedName>
    <definedName name="_xlnm.Print_Area" localSheetId="3">'Przepływy pieniężne'!$B$1:$BB$57</definedName>
    <definedName name="_xlnm.Print_Area" localSheetId="8">'Przychody finansowe'!$A$1:$Q$23</definedName>
    <definedName name="_xlnm.Print_Area" localSheetId="2">'Rachunek wyników'!$A$1:$BH$56</definedName>
    <definedName name="_xlnm.Print_Area" localSheetId="7">'Usługi obce '!$A$1:$AP$29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39" i="11" l="1"/>
  <c r="BE64" i="11" l="1"/>
  <c r="BE34" i="11"/>
  <c r="BE33" i="11"/>
  <c r="BE30" i="11"/>
  <c r="BE29" i="11"/>
  <c r="BE27" i="11"/>
  <c r="BE12" i="11"/>
  <c r="BE15" i="11"/>
  <c r="BE16" i="11"/>
  <c r="BE17" i="11"/>
  <c r="BM63" i="11"/>
  <c r="Q63" i="11"/>
  <c r="P39" i="11"/>
  <c r="P58" i="11"/>
  <c r="BD65" i="11"/>
  <c r="BD64" i="11"/>
  <c r="BD63" i="11"/>
  <c r="BD62" i="11"/>
  <c r="BD61" i="11"/>
  <c r="BD60" i="11"/>
  <c r="BD59" i="11"/>
  <c r="BD58" i="11"/>
  <c r="BD57" i="11"/>
  <c r="BD56" i="11"/>
  <c r="BD55" i="11"/>
  <c r="BD54" i="11"/>
  <c r="BD53" i="11"/>
  <c r="BD52" i="11"/>
  <c r="BD51" i="11"/>
  <c r="BD50" i="11"/>
  <c r="BD49" i="11"/>
  <c r="BD48" i="11"/>
  <c r="BD47" i="11"/>
  <c r="BD46" i="11"/>
  <c r="BD45" i="11"/>
  <c r="BD44" i="11"/>
  <c r="BD43" i="11"/>
  <c r="BD42" i="11"/>
  <c r="BD41" i="11"/>
  <c r="BD40" i="11"/>
  <c r="BD39" i="11"/>
  <c r="BD38" i="11"/>
  <c r="BD37" i="11"/>
  <c r="BD36" i="11"/>
  <c r="BD35" i="11"/>
  <c r="BD33" i="11"/>
  <c r="BD32" i="11"/>
  <c r="BD31" i="11"/>
  <c r="BD30" i="11"/>
  <c r="BD29" i="11"/>
  <c r="BD28" i="11"/>
  <c r="BD27" i="11"/>
  <c r="BD26" i="11"/>
  <c r="BD25" i="11"/>
  <c r="BD24" i="11"/>
  <c r="BD23" i="11"/>
  <c r="BD22" i="11"/>
  <c r="BD21" i="11"/>
  <c r="BD20" i="11"/>
  <c r="BD19" i="11"/>
  <c r="BD18" i="11"/>
  <c r="BD15" i="11"/>
  <c r="BD14" i="11"/>
  <c r="BD13" i="11"/>
  <c r="BD11" i="11"/>
  <c r="BD10" i="11"/>
  <c r="BD9" i="11"/>
  <c r="BD8" i="11"/>
  <c r="BD7" i="11"/>
  <c r="BD6" i="11"/>
  <c r="BD5" i="11"/>
  <c r="R52" i="11" l="1"/>
  <c r="R65" i="11" s="1"/>
  <c r="S52" i="11"/>
  <c r="T52" i="11"/>
  <c r="U52" i="11"/>
  <c r="V52" i="11"/>
  <c r="W52" i="11"/>
  <c r="X52" i="11"/>
  <c r="Y52" i="11"/>
  <c r="Y65" i="11" s="1"/>
  <c r="Z52" i="11"/>
  <c r="Z65" i="11" s="1"/>
  <c r="AA52" i="11"/>
  <c r="AB52" i="11"/>
  <c r="AC52" i="11"/>
  <c r="AD52" i="11"/>
  <c r="AE52" i="11"/>
  <c r="AF52" i="11"/>
  <c r="AG52" i="11"/>
  <c r="AG65" i="11" s="1"/>
  <c r="AH52" i="11"/>
  <c r="AH65" i="11" s="1"/>
  <c r="AI52" i="11"/>
  <c r="AJ52" i="11"/>
  <c r="AK52" i="11"/>
  <c r="AL52" i="11"/>
  <c r="AM52" i="11"/>
  <c r="AN52" i="11"/>
  <c r="AO52" i="11"/>
  <c r="AO65" i="11" s="1"/>
  <c r="AP52" i="11"/>
  <c r="AP65" i="11" s="1"/>
  <c r="AQ52" i="11"/>
  <c r="AR52" i="11"/>
  <c r="AS52" i="11"/>
  <c r="AT52" i="11"/>
  <c r="AU52" i="11"/>
  <c r="AV52" i="11"/>
  <c r="AW52" i="11"/>
  <c r="AW65" i="11" s="1"/>
  <c r="AX52" i="11"/>
  <c r="AX65" i="11" s="1"/>
  <c r="AY52" i="11"/>
  <c r="AZ52" i="11"/>
  <c r="BA52" i="11"/>
  <c r="BB52" i="11"/>
  <c r="S65" i="11"/>
  <c r="T65" i="11"/>
  <c r="U65" i="11"/>
  <c r="V65" i="11"/>
  <c r="W65" i="11"/>
  <c r="X65" i="11"/>
  <c r="AA65" i="11"/>
  <c r="AB65" i="11"/>
  <c r="AC65" i="11"/>
  <c r="AD65" i="11"/>
  <c r="AE65" i="11"/>
  <c r="AF65" i="11"/>
  <c r="AI65" i="11"/>
  <c r="AJ65" i="11"/>
  <c r="AK65" i="11"/>
  <c r="AL65" i="11"/>
  <c r="AM65" i="11"/>
  <c r="AN65" i="11"/>
  <c r="AQ65" i="11"/>
  <c r="AR65" i="11"/>
  <c r="AS65" i="11"/>
  <c r="AT65" i="11"/>
  <c r="AU65" i="11"/>
  <c r="AV65" i="11"/>
  <c r="AY65" i="11"/>
  <c r="AZ65" i="11"/>
  <c r="BA65" i="11"/>
  <c r="BB65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A36" i="11"/>
  <c r="BB36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BA41" i="11"/>
  <c r="BB41" i="11"/>
  <c r="R5" i="11"/>
  <c r="S5" i="11"/>
  <c r="T5" i="11"/>
  <c r="U5" i="11"/>
  <c r="U35" i="11" s="1"/>
  <c r="V5" i="11"/>
  <c r="W5" i="11"/>
  <c r="X5" i="11"/>
  <c r="Y5" i="11"/>
  <c r="Z5" i="11"/>
  <c r="AA5" i="11"/>
  <c r="AB5" i="11"/>
  <c r="AC5" i="11"/>
  <c r="AD5" i="11"/>
  <c r="AE5" i="11"/>
  <c r="AF5" i="11"/>
  <c r="AG5" i="11"/>
  <c r="AG35" i="11" s="1"/>
  <c r="AH5" i="11"/>
  <c r="AI5" i="11"/>
  <c r="AJ5" i="11"/>
  <c r="AK5" i="11"/>
  <c r="AK35" i="11" s="1"/>
  <c r="AL5" i="11"/>
  <c r="AM5" i="11"/>
  <c r="AN5" i="11"/>
  <c r="AN35" i="11" s="1"/>
  <c r="AO5" i="11"/>
  <c r="AP5" i="11"/>
  <c r="AQ5" i="11"/>
  <c r="AR5" i="11"/>
  <c r="AS5" i="11"/>
  <c r="AT5" i="11"/>
  <c r="AU5" i="11"/>
  <c r="AV5" i="11"/>
  <c r="AW5" i="11"/>
  <c r="AW35" i="11" s="1"/>
  <c r="AX5" i="11"/>
  <c r="AY5" i="11"/>
  <c r="AZ5" i="11"/>
  <c r="BA5" i="11"/>
  <c r="BA35" i="11" s="1"/>
  <c r="BB5" i="11"/>
  <c r="BB21" i="11"/>
  <c r="BA21" i="11"/>
  <c r="AZ21" i="11"/>
  <c r="AZ35" i="11" s="1"/>
  <c r="AY21" i="11"/>
  <c r="AX21" i="11"/>
  <c r="AX35" i="11" s="1"/>
  <c r="AW21" i="11"/>
  <c r="AV21" i="11"/>
  <c r="AU21" i="11"/>
  <c r="AT21" i="11"/>
  <c r="AS21" i="11"/>
  <c r="AR21" i="11"/>
  <c r="AQ21" i="11"/>
  <c r="AP21" i="11"/>
  <c r="AP35" i="11" s="1"/>
  <c r="AO21" i="11"/>
  <c r="AN21" i="11"/>
  <c r="AM21" i="11"/>
  <c r="AL21" i="11"/>
  <c r="AK21" i="11"/>
  <c r="AJ21" i="11"/>
  <c r="AJ35" i="11" s="1"/>
  <c r="AI21" i="11"/>
  <c r="AH21" i="11"/>
  <c r="AH35" i="11" s="1"/>
  <c r="AG21" i="11"/>
  <c r="AF21" i="11"/>
  <c r="AE21" i="11"/>
  <c r="AD21" i="11"/>
  <c r="AC21" i="11"/>
  <c r="AB21" i="11"/>
  <c r="AB35" i="11" s="1"/>
  <c r="AA21" i="11"/>
  <c r="Z21" i="11"/>
  <c r="Z35" i="11" s="1"/>
  <c r="Y21" i="11"/>
  <c r="X21" i="11"/>
  <c r="W21" i="11"/>
  <c r="V21" i="11"/>
  <c r="U21" i="11"/>
  <c r="T21" i="11"/>
  <c r="T35" i="11" s="1"/>
  <c r="S21" i="11"/>
  <c r="R21" i="11"/>
  <c r="R35" i="11" s="1"/>
  <c r="X35" i="11"/>
  <c r="Y35" i="11"/>
  <c r="AF35" i="11"/>
  <c r="AO35" i="11"/>
  <c r="AR35" i="11"/>
  <c r="AV35" i="11"/>
  <c r="S35" i="11"/>
  <c r="V35" i="11"/>
  <c r="W35" i="11"/>
  <c r="AA35" i="11"/>
  <c r="AC35" i="11"/>
  <c r="AD35" i="11"/>
  <c r="AE35" i="11"/>
  <c r="AI35" i="11"/>
  <c r="AL35" i="11"/>
  <c r="AM35" i="11"/>
  <c r="AQ35" i="11"/>
  <c r="AS35" i="11"/>
  <c r="AT35" i="11"/>
  <c r="AU35" i="11"/>
  <c r="AY35" i="11"/>
  <c r="BB35" i="11"/>
  <c r="O9" i="11"/>
  <c r="BE9" i="11" s="1"/>
  <c r="O51" i="11" l="1"/>
  <c r="BE51" i="11" s="1"/>
  <c r="O44" i="11"/>
  <c r="BE44" i="11" s="1"/>
  <c r="O38" i="11" l="1"/>
  <c r="BE38" i="11" s="1"/>
  <c r="O25" i="11"/>
  <c r="BE25" i="11" s="1"/>
  <c r="O60" i="11"/>
  <c r="BE60" i="11" s="1"/>
  <c r="O18" i="11"/>
  <c r="BE18" i="11" s="1"/>
  <c r="O46" i="11"/>
  <c r="BE46" i="11" s="1"/>
  <c r="O8" i="11"/>
  <c r="BE8" i="11" s="1"/>
  <c r="O20" i="11"/>
  <c r="BE20" i="11" s="1"/>
  <c r="O19" i="11"/>
  <c r="BE19" i="11" s="1"/>
  <c r="O49" i="11"/>
  <c r="BE49" i="11" s="1"/>
  <c r="O23" i="11"/>
  <c r="BE23" i="11" s="1"/>
  <c r="O62" i="11"/>
  <c r="BE62" i="11" s="1"/>
  <c r="O40" i="11"/>
  <c r="BE40" i="11" s="1"/>
  <c r="O56" i="11"/>
  <c r="BE56" i="11" s="1"/>
  <c r="O63" i="11"/>
  <c r="BE63" i="11" s="1"/>
  <c r="O61" i="11"/>
  <c r="BE61" i="11" s="1"/>
  <c r="O58" i="11"/>
  <c r="BE58" i="11" s="1"/>
  <c r="O42" i="11"/>
  <c r="O24" i="11"/>
  <c r="BE24" i="11" s="1"/>
  <c r="O59" i="11"/>
  <c r="BE59" i="11" s="1"/>
  <c r="O50" i="11"/>
  <c r="BE50" i="11" s="1"/>
  <c r="O48" i="11"/>
  <c r="BE48" i="11" s="1"/>
  <c r="O57" i="11"/>
  <c r="BE57" i="11" s="1"/>
  <c r="O13" i="11"/>
  <c r="BE13" i="11" s="1"/>
  <c r="O14" i="11"/>
  <c r="BE14" i="11" s="1"/>
  <c r="O31" i="11"/>
  <c r="BE31" i="11" s="1"/>
  <c r="O47" i="11"/>
  <c r="BE47" i="11" s="1"/>
  <c r="O43" i="11"/>
  <c r="BE43" i="11" s="1"/>
  <c r="O55" i="11"/>
  <c r="BE55" i="11" s="1"/>
  <c r="O26" i="11"/>
  <c r="BE26" i="11" s="1"/>
  <c r="O10" i="11"/>
  <c r="BE10" i="11" s="1"/>
  <c r="O54" i="11"/>
  <c r="BE54" i="11" s="1"/>
  <c r="O45" i="11"/>
  <c r="BE45" i="11" s="1"/>
  <c r="O11" i="11"/>
  <c r="BE11" i="11" s="1"/>
  <c r="O32" i="11"/>
  <c r="BE32" i="11" s="1"/>
  <c r="O7" i="11"/>
  <c r="BE7" i="11" s="1"/>
  <c r="O39" i="11" l="1"/>
  <c r="BE39" i="11" s="1"/>
  <c r="O28" i="11"/>
  <c r="BE28" i="11" s="1"/>
  <c r="O22" i="11"/>
  <c r="O53" i="11"/>
  <c r="O37" i="11"/>
  <c r="BE42" i="11"/>
  <c r="O41" i="11"/>
  <c r="O6" i="11"/>
  <c r="BE53" i="11" l="1"/>
  <c r="O52" i="11"/>
  <c r="BE6" i="11"/>
  <c r="O5" i="11"/>
  <c r="BE22" i="11"/>
  <c r="O21" i="11"/>
  <c r="O35" i="11" s="1"/>
  <c r="BE37" i="11"/>
  <c r="O36" i="11"/>
  <c r="O65" i="11" l="1"/>
  <c r="BH15" i="12"/>
  <c r="BH8" i="12" l="1"/>
  <c r="BI8" i="12"/>
  <c r="BI15" i="12" l="1"/>
  <c r="BM22" i="12" l="1"/>
  <c r="BM26" i="12"/>
  <c r="BM50" i="12"/>
  <c r="BM9" i="8" l="1"/>
  <c r="BM8" i="8"/>
  <c r="BM7" i="8"/>
  <c r="BM6" i="8"/>
  <c r="Q9" i="8"/>
  <c r="Q8" i="8"/>
  <c r="Q7" i="8"/>
  <c r="P6" i="8"/>
  <c r="Q6" i="8"/>
  <c r="Q19" i="7"/>
  <c r="Q17" i="7"/>
  <c r="Q9" i="7"/>
  <c r="Q7" i="7"/>
  <c r="Q6" i="7"/>
  <c r="Q5" i="7"/>
  <c r="J8" i="9" l="1"/>
  <c r="AP8" i="9" s="1"/>
  <c r="P50" i="4" l="1"/>
  <c r="P49" i="4"/>
  <c r="P45" i="4"/>
  <c r="Q45" i="4"/>
  <c r="Q53" i="12"/>
  <c r="BI58" i="11"/>
  <c r="BI39" i="11"/>
  <c r="BE5" i="11"/>
  <c r="BE21" i="11" l="1"/>
  <c r="BE41" i="11"/>
  <c r="BE52" i="11"/>
  <c r="BE36" i="11"/>
  <c r="Q5" i="8"/>
  <c r="BE35" i="11" l="1"/>
  <c r="BE65" i="11"/>
  <c r="Q32" i="12"/>
  <c r="Q31" i="12"/>
  <c r="Q30" i="12"/>
  <c r="Q29" i="12"/>
  <c r="Q28" i="12"/>
  <c r="Q27" i="12"/>
  <c r="Q25" i="12"/>
  <c r="Q24" i="12"/>
  <c r="Q23" i="12"/>
  <c r="Q21" i="12"/>
  <c r="Q20" i="12"/>
  <c r="Q19" i="12"/>
  <c r="Q18" i="12"/>
  <c r="Q33" i="12"/>
  <c r="Q17" i="12"/>
  <c r="Q10" i="12"/>
  <c r="Q11" i="12"/>
  <c r="Q12" i="12"/>
  <c r="Q13" i="12"/>
  <c r="Q14" i="12"/>
  <c r="Q15" i="12"/>
  <c r="Q16" i="12"/>
  <c r="Q9" i="12"/>
  <c r="Q8" i="12"/>
  <c r="Q7" i="12"/>
  <c r="Q6" i="12"/>
  <c r="Q5" i="12"/>
  <c r="BM5" i="8" l="1"/>
  <c r="AQ27" i="10"/>
  <c r="AQ26" i="10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AQ10" i="10"/>
  <c r="AQ9" i="10"/>
  <c r="AQ8" i="10"/>
  <c r="AQ7" i="10"/>
  <c r="AQ6" i="10"/>
  <c r="AQ5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Q8" i="7"/>
  <c r="AU27" i="10"/>
  <c r="AU26" i="10"/>
  <c r="AU25" i="10"/>
  <c r="AU24" i="10"/>
  <c r="AU23" i="10"/>
  <c r="AU22" i="10"/>
  <c r="AU21" i="10"/>
  <c r="AU20" i="10"/>
  <c r="AU19" i="10"/>
  <c r="AU18" i="10"/>
  <c r="AU17" i="10"/>
  <c r="AU16" i="10"/>
  <c r="AU15" i="10"/>
  <c r="AU14" i="10"/>
  <c r="AU13" i="10"/>
  <c r="AU12" i="10"/>
  <c r="AU11" i="10"/>
  <c r="AU10" i="10"/>
  <c r="AU9" i="10"/>
  <c r="AU8" i="10"/>
  <c r="AU7" i="10"/>
  <c r="AU6" i="10"/>
  <c r="AU5" i="10"/>
  <c r="K5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AP18" i="9"/>
  <c r="AP17" i="9"/>
  <c r="AP16" i="9"/>
  <c r="AP15" i="9"/>
  <c r="AP14" i="9"/>
  <c r="AP7" i="9"/>
  <c r="AP6" i="9"/>
  <c r="AP5" i="9"/>
  <c r="J18" i="9"/>
  <c r="J17" i="9"/>
  <c r="J16" i="9"/>
  <c r="J15" i="9"/>
  <c r="J14" i="9"/>
  <c r="J12" i="9"/>
  <c r="J11" i="9"/>
  <c r="J10" i="9"/>
  <c r="J5" i="9"/>
  <c r="J9" i="9"/>
  <c r="J7" i="9"/>
  <c r="J6" i="9"/>
  <c r="I18" i="9"/>
  <c r="I17" i="9"/>
  <c r="I16" i="9"/>
  <c r="I15" i="9"/>
  <c r="I14" i="9"/>
  <c r="I12" i="9"/>
  <c r="I11" i="9"/>
  <c r="I10" i="9"/>
  <c r="I9" i="9"/>
  <c r="I7" i="9"/>
  <c r="I6" i="9"/>
  <c r="I5" i="9"/>
  <c r="Q50" i="4"/>
  <c r="Q49" i="4"/>
  <c r="Q48" i="4"/>
  <c r="Q47" i="4"/>
  <c r="Q46" i="4"/>
  <c r="Q43" i="4"/>
  <c r="Q42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4" i="4"/>
  <c r="Q19" i="4"/>
  <c r="Q15" i="4"/>
  <c r="Q16" i="4"/>
  <c r="Q14" i="4"/>
  <c r="Q11" i="4"/>
  <c r="Q10" i="4"/>
  <c r="Q9" i="4"/>
  <c r="Q8" i="4"/>
  <c r="Q7" i="4"/>
  <c r="Q6" i="4"/>
  <c r="Q5" i="4"/>
  <c r="BC5" i="4"/>
  <c r="BC6" i="4"/>
  <c r="BC7" i="4"/>
  <c r="BC8" i="4"/>
  <c r="Q54" i="12"/>
  <c r="Q52" i="12"/>
  <c r="Q51" i="12"/>
  <c r="Q48" i="12"/>
  <c r="Q47" i="12"/>
  <c r="Q46" i="12"/>
  <c r="Q45" i="12"/>
  <c r="Q44" i="12"/>
  <c r="Q43" i="12"/>
  <c r="Q41" i="12"/>
  <c r="Q42" i="12"/>
  <c r="Q40" i="12"/>
  <c r="Q39" i="12"/>
  <c r="Q38" i="12"/>
  <c r="Q37" i="12"/>
  <c r="Q36" i="12"/>
  <c r="Q35" i="12"/>
  <c r="Q34" i="12"/>
  <c r="Q49" i="12" l="1"/>
  <c r="Q62" i="11" l="1"/>
  <c r="Q61" i="11"/>
  <c r="Q60" i="11"/>
  <c r="Q59" i="11"/>
  <c r="Q58" i="11"/>
  <c r="Q57" i="11"/>
  <c r="Q56" i="11"/>
  <c r="Q55" i="11"/>
  <c r="Q54" i="11"/>
  <c r="Q53" i="11"/>
  <c r="Q51" i="11"/>
  <c r="Q50" i="11"/>
  <c r="Q49" i="11"/>
  <c r="Q48" i="11"/>
  <c r="Q47" i="11"/>
  <c r="Q46" i="11"/>
  <c r="Q45" i="11"/>
  <c r="Q44" i="11"/>
  <c r="Q43" i="11"/>
  <c r="Q42" i="11"/>
  <c r="Q40" i="11"/>
  <c r="Q39" i="11"/>
  <c r="Q38" i="11"/>
  <c r="Q37" i="11"/>
  <c r="Q36" i="11" s="1"/>
  <c r="Q33" i="11"/>
  <c r="Q32" i="11"/>
  <c r="Q31" i="11"/>
  <c r="Q30" i="11"/>
  <c r="Q29" i="11"/>
  <c r="Q28" i="11"/>
  <c r="Q27" i="11"/>
  <c r="Q26" i="11"/>
  <c r="Q25" i="11"/>
  <c r="Q24" i="11"/>
  <c r="Q23" i="11"/>
  <c r="Q22" i="11"/>
  <c r="Q20" i="11"/>
  <c r="Q19" i="11"/>
  <c r="Q18" i="11"/>
  <c r="Q15" i="11"/>
  <c r="Q14" i="11"/>
  <c r="Q13" i="11"/>
  <c r="Q11" i="11"/>
  <c r="Q10" i="11"/>
  <c r="Q9" i="11"/>
  <c r="Q8" i="11"/>
  <c r="Q7" i="11"/>
  <c r="Q6" i="11"/>
  <c r="Q5" i="11" s="1"/>
  <c r="BM54" i="11"/>
  <c r="BM55" i="11"/>
  <c r="BM56" i="11"/>
  <c r="BM57" i="11"/>
  <c r="BM58" i="11"/>
  <c r="BM59" i="11"/>
  <c r="BM60" i="11"/>
  <c r="BM61" i="11"/>
  <c r="BM62" i="11"/>
  <c r="BM53" i="11"/>
  <c r="BM47" i="11"/>
  <c r="BM48" i="11"/>
  <c r="BM49" i="11"/>
  <c r="BM50" i="11"/>
  <c r="BM51" i="11"/>
  <c r="BM43" i="11"/>
  <c r="BM44" i="11"/>
  <c r="BM45" i="11"/>
  <c r="BM46" i="11"/>
  <c r="BM42" i="11"/>
  <c r="BM39" i="11"/>
  <c r="BM40" i="11"/>
  <c r="BM38" i="11"/>
  <c r="BM37" i="11"/>
  <c r="BM36" i="11" s="1"/>
  <c r="BM33" i="11"/>
  <c r="BM32" i="11"/>
  <c r="BM31" i="11"/>
  <c r="BM30" i="11"/>
  <c r="BM29" i="11"/>
  <c r="BM28" i="11"/>
  <c r="BM27" i="11"/>
  <c r="BM26" i="11"/>
  <c r="BM25" i="11"/>
  <c r="BM24" i="11"/>
  <c r="BM23" i="11"/>
  <c r="BM22" i="11"/>
  <c r="BM21" i="11"/>
  <c r="BM20" i="11"/>
  <c r="BM19" i="11"/>
  <c r="BM18" i="11"/>
  <c r="BM15" i="11"/>
  <c r="BM14" i="11"/>
  <c r="BM13" i="11"/>
  <c r="BM11" i="11"/>
  <c r="BM10" i="11"/>
  <c r="BM9" i="11"/>
  <c r="BM8" i="11"/>
  <c r="BM7" i="11"/>
  <c r="BM6" i="11"/>
  <c r="Q21" i="11" l="1"/>
  <c r="Q35" i="11" s="1"/>
  <c r="Q41" i="11"/>
  <c r="BM41" i="11"/>
  <c r="BM52" i="11"/>
  <c r="BM65" i="11" s="1"/>
  <c r="Q52" i="11"/>
  <c r="Q65" i="11" s="1"/>
  <c r="BM5" i="11"/>
  <c r="BM35" i="11" s="1"/>
  <c r="D49" i="12"/>
  <c r="E49" i="12"/>
  <c r="F49" i="12"/>
  <c r="G49" i="12"/>
  <c r="H49" i="12"/>
  <c r="I49" i="12"/>
  <c r="J49" i="12"/>
  <c r="K49" i="12"/>
  <c r="L49" i="12"/>
  <c r="M49" i="12"/>
  <c r="N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C49" i="12"/>
  <c r="BI42" i="12" l="1"/>
  <c r="BJ42" i="12"/>
  <c r="BK42" i="12"/>
  <c r="BL42" i="12"/>
  <c r="BH42" i="12"/>
  <c r="BG42" i="12"/>
  <c r="BF42" i="12"/>
  <c r="BB42" i="12"/>
  <c r="P42" i="12"/>
  <c r="P35" i="12"/>
  <c r="BD35" i="12"/>
  <c r="BE35" i="12"/>
  <c r="BF35" i="12"/>
  <c r="BG35" i="12"/>
  <c r="BH35" i="12"/>
  <c r="BI35" i="12"/>
  <c r="BJ35" i="12"/>
  <c r="BK35" i="12"/>
  <c r="BL35" i="12"/>
  <c r="AL11" i="9"/>
  <c r="AE11" i="9"/>
  <c r="C7" i="9"/>
  <c r="G18" i="9"/>
  <c r="G17" i="9"/>
  <c r="G16" i="9"/>
  <c r="G15" i="9"/>
  <c r="G14" i="9"/>
  <c r="G12" i="9"/>
  <c r="G11" i="9"/>
  <c r="G10" i="9"/>
  <c r="G9" i="9"/>
  <c r="G7" i="9"/>
  <c r="G6" i="9"/>
  <c r="G5" i="9"/>
  <c r="H18" i="9"/>
  <c r="H17" i="9"/>
  <c r="H16" i="9"/>
  <c r="H15" i="9"/>
  <c r="H14" i="9"/>
  <c r="H12" i="9"/>
  <c r="H11" i="9"/>
  <c r="H10" i="9"/>
  <c r="H9" i="9"/>
  <c r="H7" i="9"/>
  <c r="H6" i="9"/>
  <c r="H5" i="9"/>
  <c r="AE5" i="9"/>
  <c r="AF5" i="9"/>
  <c r="AG5" i="9"/>
  <c r="AH5" i="9"/>
  <c r="AI5" i="9"/>
  <c r="AJ5" i="9"/>
  <c r="AK5" i="9"/>
  <c r="AL5" i="9"/>
  <c r="AM5" i="9"/>
  <c r="AE6" i="9"/>
  <c r="AF6" i="9"/>
  <c r="AG6" i="9"/>
  <c r="AH6" i="9"/>
  <c r="AI6" i="9"/>
  <c r="AJ6" i="9"/>
  <c r="AK6" i="9"/>
  <c r="AL6" i="9"/>
  <c r="AM6" i="9"/>
  <c r="AE7" i="9"/>
  <c r="AF7" i="9"/>
  <c r="AG7" i="9"/>
  <c r="AH7" i="9"/>
  <c r="AI7" i="9"/>
  <c r="AJ7" i="9"/>
  <c r="AK7" i="9"/>
  <c r="AL7" i="9"/>
  <c r="AM7" i="9"/>
  <c r="AE9" i="9"/>
  <c r="AF9" i="9"/>
  <c r="AG9" i="9"/>
  <c r="AH9" i="9"/>
  <c r="AI9" i="9"/>
  <c r="AJ9" i="9"/>
  <c r="AK9" i="9"/>
  <c r="AL9" i="9"/>
  <c r="AM9" i="9"/>
  <c r="AE10" i="9"/>
  <c r="AF10" i="9"/>
  <c r="AG10" i="9"/>
  <c r="AH10" i="9"/>
  <c r="AI10" i="9"/>
  <c r="AJ10" i="9"/>
  <c r="AK10" i="9"/>
  <c r="AL10" i="9"/>
  <c r="AM10" i="9"/>
  <c r="AJ11" i="9"/>
  <c r="AM11" i="9"/>
  <c r="AE12" i="9"/>
  <c r="AF12" i="9"/>
  <c r="AG12" i="9"/>
  <c r="AH12" i="9"/>
  <c r="AI12" i="9"/>
  <c r="AJ12" i="9"/>
  <c r="AK12" i="9"/>
  <c r="AL12" i="9"/>
  <c r="AM12" i="9"/>
  <c r="AE14" i="9"/>
  <c r="AF14" i="9"/>
  <c r="AG14" i="9"/>
  <c r="AH14" i="9"/>
  <c r="AI14" i="9"/>
  <c r="AJ14" i="9"/>
  <c r="AK14" i="9"/>
  <c r="AL14" i="9"/>
  <c r="AM14" i="9"/>
  <c r="AE15" i="9"/>
  <c r="AF15" i="9"/>
  <c r="AG15" i="9"/>
  <c r="AH15" i="9"/>
  <c r="AI15" i="9"/>
  <c r="AJ15" i="9"/>
  <c r="AK15" i="9"/>
  <c r="AL15" i="9"/>
  <c r="AM15" i="9"/>
  <c r="AE16" i="9"/>
  <c r="AF16" i="9"/>
  <c r="AG16" i="9"/>
  <c r="AH16" i="9"/>
  <c r="AI16" i="9"/>
  <c r="AJ16" i="9"/>
  <c r="AK16" i="9"/>
  <c r="AL16" i="9"/>
  <c r="AM16" i="9"/>
  <c r="AE17" i="9"/>
  <c r="AF17" i="9"/>
  <c r="AG17" i="9"/>
  <c r="AH17" i="9"/>
  <c r="AI17" i="9"/>
  <c r="AJ17" i="9"/>
  <c r="AK17" i="9"/>
  <c r="AL17" i="9"/>
  <c r="AM17" i="9"/>
  <c r="AE18" i="9"/>
  <c r="AF18" i="9"/>
  <c r="AG18" i="9"/>
  <c r="AH18" i="9"/>
  <c r="AI18" i="9"/>
  <c r="AJ18" i="9"/>
  <c r="AK18" i="9"/>
  <c r="AL18" i="9"/>
  <c r="AM18" i="9"/>
  <c r="AN5" i="9"/>
  <c r="AN6" i="9"/>
  <c r="AN7" i="9"/>
  <c r="AN9" i="9"/>
  <c r="AN10" i="9"/>
  <c r="AN11" i="9"/>
  <c r="AN12" i="9"/>
  <c r="AN14" i="9"/>
  <c r="AN15" i="9"/>
  <c r="AN16" i="9"/>
  <c r="AN17" i="9"/>
  <c r="AN18" i="9"/>
  <c r="AO18" i="9"/>
  <c r="AO17" i="9"/>
  <c r="AO16" i="9"/>
  <c r="AO15" i="9"/>
  <c r="AO14" i="9"/>
  <c r="AO12" i="9"/>
  <c r="AO11" i="9"/>
  <c r="AP11" i="9" s="1"/>
  <c r="AO10" i="9"/>
  <c r="AO9" i="9"/>
  <c r="AP9" i="9" s="1"/>
  <c r="AO7" i="9"/>
  <c r="AO6" i="9"/>
  <c r="AO5" i="9"/>
  <c r="AP12" i="9" l="1"/>
  <c r="AP10" i="9"/>
  <c r="BM42" i="12"/>
  <c r="BM35" i="12"/>
  <c r="BC42" i="12"/>
  <c r="BE9" i="8" l="1"/>
  <c r="BE8" i="8"/>
  <c r="BE7" i="8"/>
  <c r="BE6" i="8"/>
  <c r="BE5" i="8"/>
  <c r="BF9" i="8"/>
  <c r="BF8" i="8"/>
  <c r="BF7" i="8"/>
  <c r="BF6" i="8"/>
  <c r="BF5" i="8"/>
  <c r="BG9" i="8"/>
  <c r="BG8" i="8"/>
  <c r="BG7" i="8"/>
  <c r="BG6" i="8"/>
  <c r="BG5" i="8"/>
  <c r="BH9" i="8"/>
  <c r="BH8" i="8"/>
  <c r="BH7" i="8"/>
  <c r="BH6" i="8"/>
  <c r="BH5" i="8"/>
  <c r="BI9" i="8"/>
  <c r="BI8" i="8"/>
  <c r="BI7" i="8"/>
  <c r="BI6" i="8"/>
  <c r="BI5" i="8"/>
  <c r="BJ9" i="8"/>
  <c r="BJ8" i="8"/>
  <c r="BJ7" i="8"/>
  <c r="BJ6" i="8"/>
  <c r="BJ5" i="8"/>
  <c r="BK9" i="8"/>
  <c r="BK8" i="8"/>
  <c r="BK7" i="8"/>
  <c r="BK6" i="8"/>
  <c r="BK5" i="8"/>
  <c r="BL9" i="8"/>
  <c r="BL8" i="8"/>
  <c r="BL7" i="8"/>
  <c r="BL6" i="8"/>
  <c r="BL5" i="8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AM8" i="10"/>
  <c r="AM7" i="10"/>
  <c r="AM6" i="10"/>
  <c r="AM5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O27" i="10"/>
  <c r="AO26" i="10"/>
  <c r="AO25" i="10"/>
  <c r="AO24" i="10"/>
  <c r="AO23" i="10"/>
  <c r="AO22" i="10"/>
  <c r="AO21" i="10"/>
  <c r="AO20" i="10"/>
  <c r="AO19" i="10"/>
  <c r="AO18" i="10"/>
  <c r="AO17" i="10"/>
  <c r="AO16" i="10"/>
  <c r="AO15" i="10"/>
  <c r="AO14" i="10"/>
  <c r="AO13" i="10"/>
  <c r="AO12" i="10"/>
  <c r="AO11" i="10"/>
  <c r="AO10" i="10"/>
  <c r="AO9" i="10"/>
  <c r="AO8" i="10"/>
  <c r="AO7" i="10"/>
  <c r="AO6" i="10"/>
  <c r="AO5" i="10"/>
  <c r="AP27" i="10"/>
  <c r="AP26" i="10"/>
  <c r="AP25" i="10"/>
  <c r="AP24" i="10"/>
  <c r="AP23" i="10"/>
  <c r="AP22" i="10"/>
  <c r="AP21" i="10"/>
  <c r="AP20" i="10"/>
  <c r="AP19" i="10"/>
  <c r="AP18" i="10"/>
  <c r="AP17" i="10"/>
  <c r="AP16" i="10"/>
  <c r="AP15" i="10"/>
  <c r="AP14" i="10"/>
  <c r="AP13" i="10"/>
  <c r="AP12" i="10"/>
  <c r="AP11" i="10"/>
  <c r="AP10" i="10"/>
  <c r="AP9" i="10"/>
  <c r="AP8" i="10"/>
  <c r="AP7" i="10"/>
  <c r="AP6" i="10"/>
  <c r="AP5" i="10"/>
  <c r="AR27" i="10"/>
  <c r="AR26" i="10"/>
  <c r="AR25" i="10"/>
  <c r="AR24" i="10"/>
  <c r="AR23" i="10"/>
  <c r="AR22" i="10"/>
  <c r="AR21" i="10"/>
  <c r="AR20" i="10"/>
  <c r="AR19" i="10"/>
  <c r="AR18" i="10"/>
  <c r="AR17" i="10"/>
  <c r="AR15" i="10"/>
  <c r="AR14" i="10"/>
  <c r="AR13" i="10"/>
  <c r="AR12" i="10"/>
  <c r="AR11" i="10"/>
  <c r="AR10" i="10"/>
  <c r="AR9" i="10"/>
  <c r="AR8" i="10"/>
  <c r="AR7" i="10"/>
  <c r="AR6" i="10"/>
  <c r="AR5" i="10"/>
  <c r="AS27" i="10"/>
  <c r="AS26" i="10"/>
  <c r="AS25" i="10"/>
  <c r="AS24" i="10"/>
  <c r="AS23" i="10"/>
  <c r="AS22" i="10"/>
  <c r="AS21" i="10"/>
  <c r="AS20" i="10"/>
  <c r="AS19" i="10"/>
  <c r="AS18" i="10"/>
  <c r="AS17" i="10"/>
  <c r="AS15" i="10"/>
  <c r="AS14" i="10"/>
  <c r="AS13" i="10"/>
  <c r="AS12" i="10"/>
  <c r="AS11" i="10"/>
  <c r="AS10" i="10"/>
  <c r="AS9" i="10"/>
  <c r="AS8" i="10"/>
  <c r="AS7" i="10"/>
  <c r="AS6" i="10"/>
  <c r="AS5" i="10"/>
  <c r="AT27" i="10"/>
  <c r="AT26" i="10"/>
  <c r="AT25" i="10"/>
  <c r="AT24" i="10"/>
  <c r="AT23" i="10"/>
  <c r="AT22" i="10"/>
  <c r="AT21" i="10"/>
  <c r="AT20" i="10"/>
  <c r="AT19" i="10"/>
  <c r="AT18" i="10"/>
  <c r="AT17" i="10"/>
  <c r="AT15" i="10"/>
  <c r="AT14" i="10"/>
  <c r="AT13" i="10"/>
  <c r="AT12" i="10"/>
  <c r="AT11" i="10"/>
  <c r="AT10" i="10"/>
  <c r="AT9" i="10"/>
  <c r="AT8" i="10"/>
  <c r="AT7" i="10"/>
  <c r="AT6" i="10"/>
  <c r="AT5" i="10"/>
  <c r="BB50" i="4"/>
  <c r="BB49" i="4"/>
  <c r="BB48" i="4"/>
  <c r="BB47" i="4"/>
  <c r="BB46" i="4"/>
  <c r="BB43" i="4"/>
  <c r="BB42" i="4"/>
  <c r="BB39" i="4"/>
  <c r="BB38" i="4"/>
  <c r="BB37" i="4"/>
  <c r="BB36" i="4"/>
  <c r="BB35" i="4"/>
  <c r="BB34" i="4"/>
  <c r="BB33" i="4"/>
  <c r="BB32" i="4"/>
  <c r="BB31" i="4"/>
  <c r="BB30" i="4"/>
  <c r="BB29" i="4"/>
  <c r="BB28" i="4"/>
  <c r="BB27" i="4"/>
  <c r="BB26" i="4"/>
  <c r="BB24" i="4"/>
  <c r="BB19" i="4"/>
  <c r="BB16" i="4"/>
  <c r="BB15" i="4"/>
  <c r="BB14" i="4"/>
  <c r="BB11" i="4"/>
  <c r="BB10" i="4"/>
  <c r="BB9" i="4"/>
  <c r="BB8" i="4"/>
  <c r="BB7" i="4"/>
  <c r="BB6" i="4"/>
  <c r="BB5" i="4"/>
  <c r="P48" i="4"/>
  <c r="P47" i="4"/>
  <c r="P46" i="4"/>
  <c r="P43" i="4"/>
  <c r="P42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4" i="4"/>
  <c r="P19" i="4"/>
  <c r="P16" i="4"/>
  <c r="P15" i="4"/>
  <c r="P14" i="4"/>
  <c r="P11" i="4"/>
  <c r="P10" i="4"/>
  <c r="P9" i="4"/>
  <c r="P8" i="4"/>
  <c r="P7" i="4"/>
  <c r="P6" i="4"/>
  <c r="P5" i="4"/>
  <c r="O54" i="12"/>
  <c r="O53" i="12"/>
  <c r="O52" i="12"/>
  <c r="O51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5" i="12"/>
  <c r="O24" i="12"/>
  <c r="O23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P54" i="12"/>
  <c r="P53" i="12"/>
  <c r="P52" i="12"/>
  <c r="P51" i="12"/>
  <c r="P48" i="12"/>
  <c r="P47" i="12"/>
  <c r="P46" i="12"/>
  <c r="P45" i="12"/>
  <c r="P44" i="12"/>
  <c r="P43" i="12"/>
  <c r="P41" i="12"/>
  <c r="P40" i="12"/>
  <c r="P39" i="12"/>
  <c r="P38" i="12"/>
  <c r="P37" i="12"/>
  <c r="P36" i="12"/>
  <c r="P34" i="12"/>
  <c r="P33" i="12"/>
  <c r="P32" i="12"/>
  <c r="P31" i="12"/>
  <c r="P30" i="12"/>
  <c r="P29" i="12"/>
  <c r="P28" i="12"/>
  <c r="P27" i="12"/>
  <c r="P25" i="12"/>
  <c r="P24" i="12"/>
  <c r="P23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BB54" i="12"/>
  <c r="BB53" i="12"/>
  <c r="BB52" i="12"/>
  <c r="BB51" i="12"/>
  <c r="BB48" i="12"/>
  <c r="BB47" i="12"/>
  <c r="BB46" i="12"/>
  <c r="BB45" i="12"/>
  <c r="BB44" i="12"/>
  <c r="BB43" i="12"/>
  <c r="BB41" i="12"/>
  <c r="BB40" i="12"/>
  <c r="BB39" i="12"/>
  <c r="BB38" i="12"/>
  <c r="BB37" i="12"/>
  <c r="BB36" i="12"/>
  <c r="BB35" i="12"/>
  <c r="BB34" i="12"/>
  <c r="BB33" i="12"/>
  <c r="BB32" i="12"/>
  <c r="BB31" i="12"/>
  <c r="BB30" i="12"/>
  <c r="BB29" i="12"/>
  <c r="BB28" i="12"/>
  <c r="BB27" i="12"/>
  <c r="BB25" i="12"/>
  <c r="BB24" i="12"/>
  <c r="BB23" i="12"/>
  <c r="BB21" i="12"/>
  <c r="BB20" i="12"/>
  <c r="BB19" i="12"/>
  <c r="BB18" i="12"/>
  <c r="BB17" i="12"/>
  <c r="BB16" i="12"/>
  <c r="BB15" i="12"/>
  <c r="BB14" i="12"/>
  <c r="BB13" i="12"/>
  <c r="BB12" i="12"/>
  <c r="BB11" i="12"/>
  <c r="BB10" i="12"/>
  <c r="BB9" i="12"/>
  <c r="BB8" i="12"/>
  <c r="BB7" i="12"/>
  <c r="BB6" i="12"/>
  <c r="BB5" i="12"/>
  <c r="BC54" i="12"/>
  <c r="BC53" i="12"/>
  <c r="BC52" i="12"/>
  <c r="BC51" i="12"/>
  <c r="BC48" i="12"/>
  <c r="BC47" i="12"/>
  <c r="BC46" i="12"/>
  <c r="BC45" i="12"/>
  <c r="BC44" i="12"/>
  <c r="BC43" i="12"/>
  <c r="BC41" i="12"/>
  <c r="BC40" i="12"/>
  <c r="BC39" i="12"/>
  <c r="BC38" i="12"/>
  <c r="BC37" i="12"/>
  <c r="BC36" i="12"/>
  <c r="BC35" i="12"/>
  <c r="BC34" i="12"/>
  <c r="BC33" i="12"/>
  <c r="BC32" i="12"/>
  <c r="BC31" i="12"/>
  <c r="BC30" i="12"/>
  <c r="BC29" i="12"/>
  <c r="BC28" i="12"/>
  <c r="BC27" i="12"/>
  <c r="BC25" i="12"/>
  <c r="BC24" i="12"/>
  <c r="BC23" i="12"/>
  <c r="BC21" i="12"/>
  <c r="BC20" i="12"/>
  <c r="BC19" i="12"/>
  <c r="BC18" i="12"/>
  <c r="BC17" i="12"/>
  <c r="BC16" i="12"/>
  <c r="BC15" i="12"/>
  <c r="BC14" i="12"/>
  <c r="BC13" i="12"/>
  <c r="BC12" i="12"/>
  <c r="BC11" i="12"/>
  <c r="BC10" i="12"/>
  <c r="BC9" i="12"/>
  <c r="BC8" i="12"/>
  <c r="BC7" i="12"/>
  <c r="BC6" i="12"/>
  <c r="BC5" i="12"/>
  <c r="BD54" i="12"/>
  <c r="BD53" i="12"/>
  <c r="BD52" i="12"/>
  <c r="BD51" i="12"/>
  <c r="BD48" i="12"/>
  <c r="BD47" i="12"/>
  <c r="BD46" i="12"/>
  <c r="BD45" i="12"/>
  <c r="BD44" i="12"/>
  <c r="BD43" i="12"/>
  <c r="BD42" i="12"/>
  <c r="BD41" i="12"/>
  <c r="BD40" i="12"/>
  <c r="BD39" i="12"/>
  <c r="BD38" i="12"/>
  <c r="BD37" i="12"/>
  <c r="BD36" i="12"/>
  <c r="BD34" i="12"/>
  <c r="BD33" i="12"/>
  <c r="BD32" i="12"/>
  <c r="BD31" i="12"/>
  <c r="BD30" i="12"/>
  <c r="BD29" i="12"/>
  <c r="BD28" i="12"/>
  <c r="BD27" i="12"/>
  <c r="BD25" i="12"/>
  <c r="BD24" i="12"/>
  <c r="BD23" i="12"/>
  <c r="BD21" i="12"/>
  <c r="BD20" i="12"/>
  <c r="BD19" i="12"/>
  <c r="BD18" i="12"/>
  <c r="BD17" i="12"/>
  <c r="BD16" i="12"/>
  <c r="BD15" i="12"/>
  <c r="BD14" i="12"/>
  <c r="BD13" i="12"/>
  <c r="BD12" i="12"/>
  <c r="BD11" i="12"/>
  <c r="BD10" i="12"/>
  <c r="BD9" i="12"/>
  <c r="BD8" i="12"/>
  <c r="BD7" i="12"/>
  <c r="BD6" i="12"/>
  <c r="BD5" i="12"/>
  <c r="P64" i="11"/>
  <c r="P63" i="11"/>
  <c r="P62" i="11"/>
  <c r="P61" i="11"/>
  <c r="P60" i="11"/>
  <c r="P59" i="11"/>
  <c r="P57" i="11"/>
  <c r="P56" i="11"/>
  <c r="P55" i="11"/>
  <c r="P54" i="11"/>
  <c r="P53" i="11"/>
  <c r="P51" i="11"/>
  <c r="P50" i="11"/>
  <c r="P49" i="11"/>
  <c r="P48" i="11"/>
  <c r="P47" i="11"/>
  <c r="P46" i="11"/>
  <c r="P45" i="11"/>
  <c r="P44" i="11"/>
  <c r="P43" i="11"/>
  <c r="P42" i="11"/>
  <c r="P40" i="11"/>
  <c r="P38" i="11"/>
  <c r="P37" i="11"/>
  <c r="P36" i="11" s="1"/>
  <c r="P33" i="11"/>
  <c r="P32" i="11"/>
  <c r="P31" i="11"/>
  <c r="P30" i="11"/>
  <c r="P29" i="11"/>
  <c r="P28" i="11"/>
  <c r="P27" i="11"/>
  <c r="P26" i="11"/>
  <c r="P25" i="11"/>
  <c r="P24" i="11"/>
  <c r="P23" i="11"/>
  <c r="P22" i="11"/>
  <c r="P20" i="11"/>
  <c r="P19" i="11"/>
  <c r="P18" i="11"/>
  <c r="P15" i="11"/>
  <c r="P14" i="11"/>
  <c r="P13" i="11"/>
  <c r="P11" i="11"/>
  <c r="P10" i="11"/>
  <c r="P9" i="11"/>
  <c r="P8" i="11"/>
  <c r="P7" i="11"/>
  <c r="P6" i="11"/>
  <c r="BC64" i="11"/>
  <c r="BC63" i="11"/>
  <c r="BC62" i="11"/>
  <c r="BC61" i="11"/>
  <c r="BC60" i="11"/>
  <c r="BC59" i="11"/>
  <c r="BC58" i="11"/>
  <c r="BC57" i="11"/>
  <c r="BC56" i="11"/>
  <c r="BC55" i="11"/>
  <c r="BC54" i="11"/>
  <c r="BC53" i="11"/>
  <c r="BC51" i="11"/>
  <c r="BC50" i="11"/>
  <c r="BC49" i="11"/>
  <c r="BC48" i="11"/>
  <c r="BC47" i="11"/>
  <c r="BC46" i="11"/>
  <c r="BC45" i="11"/>
  <c r="BC44" i="11"/>
  <c r="BC43" i="11"/>
  <c r="BC42" i="11"/>
  <c r="BC40" i="11"/>
  <c r="BC39" i="11"/>
  <c r="BC38" i="11"/>
  <c r="BC37" i="11"/>
  <c r="BC33" i="11"/>
  <c r="BC32" i="11"/>
  <c r="BC31" i="11"/>
  <c r="BC30" i="11"/>
  <c r="BC29" i="11"/>
  <c r="BC28" i="11"/>
  <c r="BC27" i="11"/>
  <c r="BC26" i="11"/>
  <c r="BC25" i="11"/>
  <c r="BC24" i="11"/>
  <c r="BC23" i="11"/>
  <c r="BC22" i="11"/>
  <c r="BC20" i="11"/>
  <c r="BC19" i="11"/>
  <c r="BC18" i="11"/>
  <c r="BC15" i="11"/>
  <c r="BC14" i="11"/>
  <c r="BC13" i="11"/>
  <c r="BC11" i="11"/>
  <c r="BC10" i="11"/>
  <c r="BC9" i="11"/>
  <c r="BC8" i="11"/>
  <c r="BC7" i="11"/>
  <c r="BC6" i="11"/>
  <c r="BC21" i="11" l="1"/>
  <c r="BC41" i="11"/>
  <c r="P5" i="11"/>
  <c r="P41" i="11"/>
  <c r="P21" i="11"/>
  <c r="BC52" i="11"/>
  <c r="BC65" i="11" s="1"/>
  <c r="P52" i="11"/>
  <c r="P65" i="11" s="1"/>
  <c r="BC5" i="11"/>
  <c r="BC35" i="11" s="1"/>
  <c r="BC36" i="11"/>
  <c r="P49" i="12"/>
  <c r="O49" i="12"/>
  <c r="BC49" i="12"/>
  <c r="BD49" i="12"/>
  <c r="BB49" i="12"/>
  <c r="AQ50" i="4"/>
  <c r="AQ49" i="4"/>
  <c r="AQ48" i="4"/>
  <c r="AQ47" i="4"/>
  <c r="AQ46" i="4"/>
  <c r="AQ43" i="4"/>
  <c r="AQ42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4" i="4"/>
  <c r="AQ19" i="4"/>
  <c r="AQ16" i="4"/>
  <c r="AQ15" i="4"/>
  <c r="AQ14" i="4"/>
  <c r="AQ11" i="4"/>
  <c r="AQ10" i="4"/>
  <c r="AQ9" i="4"/>
  <c r="AQ8" i="4"/>
  <c r="AQ7" i="4"/>
  <c r="AQ6" i="4"/>
  <c r="AQ5" i="4"/>
  <c r="BL64" i="11"/>
  <c r="BL63" i="11"/>
  <c r="BL62" i="11"/>
  <c r="BL61" i="11"/>
  <c r="BL60" i="11"/>
  <c r="BL59" i="11"/>
  <c r="BL58" i="11"/>
  <c r="BL57" i="11"/>
  <c r="BL56" i="11"/>
  <c r="BL55" i="11"/>
  <c r="BL54" i="11"/>
  <c r="BL53" i="11"/>
  <c r="BL51" i="11"/>
  <c r="BL50" i="11"/>
  <c r="BL49" i="11"/>
  <c r="BL48" i="11"/>
  <c r="BL47" i="11"/>
  <c r="BL46" i="11"/>
  <c r="BL45" i="11"/>
  <c r="BL44" i="11"/>
  <c r="BL43" i="11"/>
  <c r="BL42" i="11"/>
  <c r="BL40" i="11"/>
  <c r="BL39" i="11"/>
  <c r="BL38" i="11"/>
  <c r="BL37" i="11"/>
  <c r="BL33" i="11"/>
  <c r="BL32" i="11"/>
  <c r="BL31" i="11"/>
  <c r="BL30" i="11"/>
  <c r="BL29" i="11"/>
  <c r="BL28" i="11"/>
  <c r="BL27" i="11"/>
  <c r="BL26" i="11"/>
  <c r="BL25" i="11"/>
  <c r="BL24" i="11"/>
  <c r="BL23" i="11"/>
  <c r="BL22" i="11"/>
  <c r="BL21" i="11"/>
  <c r="BL20" i="11"/>
  <c r="BL19" i="11"/>
  <c r="BL18" i="11"/>
  <c r="BL15" i="11"/>
  <c r="BL14" i="11"/>
  <c r="BL13" i="11"/>
  <c r="BL11" i="11"/>
  <c r="BL10" i="11"/>
  <c r="BL9" i="11"/>
  <c r="BL8" i="11"/>
  <c r="BL7" i="11"/>
  <c r="BL6" i="11"/>
  <c r="BE54" i="12"/>
  <c r="BE53" i="12"/>
  <c r="BE52" i="12"/>
  <c r="BE51" i="12"/>
  <c r="BE48" i="12"/>
  <c r="BE47" i="12"/>
  <c r="BE46" i="12"/>
  <c r="BE45" i="12"/>
  <c r="BE44" i="12"/>
  <c r="BE43" i="12"/>
  <c r="BE42" i="12"/>
  <c r="BE41" i="12"/>
  <c r="BE40" i="12"/>
  <c r="BE39" i="12"/>
  <c r="BE38" i="12"/>
  <c r="BE37" i="12"/>
  <c r="BE36" i="12"/>
  <c r="BE34" i="12"/>
  <c r="BE33" i="12"/>
  <c r="BE32" i="12"/>
  <c r="BE31" i="12"/>
  <c r="BE30" i="12"/>
  <c r="BE29" i="12"/>
  <c r="BE28" i="12"/>
  <c r="BE27" i="12"/>
  <c r="BE25" i="12"/>
  <c r="BE24" i="12"/>
  <c r="BE23" i="12"/>
  <c r="BE21" i="12"/>
  <c r="BE20" i="12"/>
  <c r="BE19" i="12"/>
  <c r="BE18" i="12"/>
  <c r="BE17" i="12"/>
  <c r="BE16" i="12"/>
  <c r="BE15" i="12"/>
  <c r="BE14" i="12"/>
  <c r="BE13" i="12"/>
  <c r="BE12" i="12"/>
  <c r="BE11" i="12"/>
  <c r="BE10" i="12"/>
  <c r="BE9" i="12"/>
  <c r="BE8" i="12"/>
  <c r="BE7" i="12"/>
  <c r="BE6" i="12"/>
  <c r="BE5" i="12"/>
  <c r="BF54" i="12"/>
  <c r="BF53" i="12"/>
  <c r="BF52" i="12"/>
  <c r="BF51" i="12"/>
  <c r="BF48" i="12"/>
  <c r="BF47" i="12"/>
  <c r="BF46" i="12"/>
  <c r="BF45" i="12"/>
  <c r="BF44" i="12"/>
  <c r="BF43" i="12"/>
  <c r="BF41" i="12"/>
  <c r="BF40" i="12"/>
  <c r="BF39" i="12"/>
  <c r="BF38" i="12"/>
  <c r="BF37" i="12"/>
  <c r="BF36" i="12"/>
  <c r="BF34" i="12"/>
  <c r="BF33" i="12"/>
  <c r="BF32" i="12"/>
  <c r="BF31" i="12"/>
  <c r="BF30" i="12"/>
  <c r="BF29" i="12"/>
  <c r="BF28" i="12"/>
  <c r="BF27" i="12"/>
  <c r="BF25" i="12"/>
  <c r="BF24" i="12"/>
  <c r="BF23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BF7" i="12"/>
  <c r="BF6" i="12"/>
  <c r="BF5" i="12"/>
  <c r="BG54" i="12"/>
  <c r="BG53" i="12"/>
  <c r="BG52" i="12"/>
  <c r="BG51" i="12"/>
  <c r="BG48" i="12"/>
  <c r="BG47" i="12"/>
  <c r="BG46" i="12"/>
  <c r="BG45" i="12"/>
  <c r="BG44" i="12"/>
  <c r="BG43" i="12"/>
  <c r="BG41" i="12"/>
  <c r="BG40" i="12"/>
  <c r="BG39" i="12"/>
  <c r="BG38" i="12"/>
  <c r="BG37" i="12"/>
  <c r="BG36" i="12"/>
  <c r="BG34" i="12"/>
  <c r="BG33" i="12"/>
  <c r="BG32" i="12"/>
  <c r="BG31" i="12"/>
  <c r="BG30" i="12"/>
  <c r="BG29" i="12"/>
  <c r="BG28" i="12"/>
  <c r="BG27" i="12"/>
  <c r="BG25" i="12"/>
  <c r="BG24" i="12"/>
  <c r="BG23" i="12"/>
  <c r="BG21" i="12"/>
  <c r="BG20" i="12"/>
  <c r="BG19" i="12"/>
  <c r="BG18" i="12"/>
  <c r="BG17" i="12"/>
  <c r="BG16" i="12"/>
  <c r="BG15" i="12"/>
  <c r="BG14" i="12"/>
  <c r="BG13" i="12"/>
  <c r="BG12" i="12"/>
  <c r="BG11" i="12"/>
  <c r="BG10" i="12"/>
  <c r="BG9" i="12"/>
  <c r="BG8" i="12"/>
  <c r="BG7" i="12"/>
  <c r="BG6" i="12"/>
  <c r="BG5" i="12"/>
  <c r="BH54" i="12"/>
  <c r="BH53" i="12"/>
  <c r="BH52" i="12"/>
  <c r="BH51" i="12"/>
  <c r="BH48" i="12"/>
  <c r="BH47" i="12"/>
  <c r="BH46" i="12"/>
  <c r="BH45" i="12"/>
  <c r="BH44" i="12"/>
  <c r="BH43" i="12"/>
  <c r="BH41" i="12"/>
  <c r="BH40" i="12"/>
  <c r="BH39" i="12"/>
  <c r="BH38" i="12"/>
  <c r="BH37" i="12"/>
  <c r="BH36" i="12"/>
  <c r="BH34" i="12"/>
  <c r="BH33" i="12"/>
  <c r="BH32" i="12"/>
  <c r="BH31" i="12"/>
  <c r="BH30" i="12"/>
  <c r="BH29" i="12"/>
  <c r="BH28" i="12"/>
  <c r="BH27" i="12"/>
  <c r="BH25" i="12"/>
  <c r="BH24" i="12"/>
  <c r="BH23" i="12"/>
  <c r="BH21" i="12"/>
  <c r="BH20" i="12"/>
  <c r="BH19" i="12"/>
  <c r="BH18" i="12"/>
  <c r="BH17" i="12"/>
  <c r="BH16" i="12"/>
  <c r="BH14" i="12"/>
  <c r="BH13" i="12"/>
  <c r="BH12" i="12"/>
  <c r="BH11" i="12"/>
  <c r="BH10" i="12"/>
  <c r="BH9" i="12"/>
  <c r="BH7" i="12"/>
  <c r="BH6" i="12"/>
  <c r="BH5" i="12"/>
  <c r="BI54" i="12"/>
  <c r="BI53" i="12"/>
  <c r="BI52" i="12"/>
  <c r="BI51" i="12"/>
  <c r="BI48" i="12"/>
  <c r="BI47" i="12"/>
  <c r="BI46" i="12"/>
  <c r="BI45" i="12"/>
  <c r="BI44" i="12"/>
  <c r="BI43" i="12"/>
  <c r="BI41" i="12"/>
  <c r="BI40" i="12"/>
  <c r="BI39" i="12"/>
  <c r="BI38" i="12"/>
  <c r="BI37" i="12"/>
  <c r="BI36" i="12"/>
  <c r="BI34" i="12"/>
  <c r="BI33" i="12"/>
  <c r="BI32" i="12"/>
  <c r="BI31" i="12"/>
  <c r="BI30" i="12"/>
  <c r="BI29" i="12"/>
  <c r="BI28" i="12"/>
  <c r="BI27" i="12"/>
  <c r="BI25" i="12"/>
  <c r="BI24" i="12"/>
  <c r="BI23" i="12"/>
  <c r="BI21" i="12"/>
  <c r="BI20" i="12"/>
  <c r="BI19" i="12"/>
  <c r="BI18" i="12"/>
  <c r="BI17" i="12"/>
  <c r="BI16" i="12"/>
  <c r="BI14" i="12"/>
  <c r="BI13" i="12"/>
  <c r="BI12" i="12"/>
  <c r="BI11" i="12"/>
  <c r="BI10" i="12"/>
  <c r="BI9" i="12"/>
  <c r="BI7" i="12"/>
  <c r="BI6" i="12"/>
  <c r="BI5" i="12"/>
  <c r="BJ54" i="12"/>
  <c r="BJ53" i="12"/>
  <c r="BJ52" i="12"/>
  <c r="BJ51" i="12"/>
  <c r="BJ48" i="12"/>
  <c r="BJ47" i="12"/>
  <c r="BJ46" i="12"/>
  <c r="BJ45" i="12"/>
  <c r="BJ44" i="12"/>
  <c r="BJ43" i="12"/>
  <c r="BJ41" i="12"/>
  <c r="BJ40" i="12"/>
  <c r="BJ39" i="12"/>
  <c r="BJ38" i="12"/>
  <c r="BJ37" i="12"/>
  <c r="BJ36" i="12"/>
  <c r="BJ34" i="12"/>
  <c r="BJ33" i="12"/>
  <c r="BJ32" i="12"/>
  <c r="BJ31" i="12"/>
  <c r="BJ30" i="12"/>
  <c r="BJ29" i="12"/>
  <c r="BJ28" i="12"/>
  <c r="BJ27" i="12"/>
  <c r="BJ25" i="12"/>
  <c r="BJ24" i="12"/>
  <c r="BJ23" i="12"/>
  <c r="BJ21" i="12"/>
  <c r="BJ20" i="12"/>
  <c r="BJ19" i="12"/>
  <c r="BJ18" i="12"/>
  <c r="BJ17" i="12"/>
  <c r="BJ16" i="12"/>
  <c r="BJ15" i="12"/>
  <c r="BJ14" i="12"/>
  <c r="BJ13" i="12"/>
  <c r="BJ12" i="12"/>
  <c r="BJ11" i="12"/>
  <c r="BJ10" i="12"/>
  <c r="BJ9" i="12"/>
  <c r="BJ8" i="12"/>
  <c r="BJ7" i="12"/>
  <c r="BJ6" i="12"/>
  <c r="BJ5" i="12"/>
  <c r="BK54" i="12"/>
  <c r="BK53" i="12"/>
  <c r="BK52" i="12"/>
  <c r="BK51" i="12"/>
  <c r="BK48" i="12"/>
  <c r="BK47" i="12"/>
  <c r="BK46" i="12"/>
  <c r="BK45" i="12"/>
  <c r="BK44" i="12"/>
  <c r="BK43" i="12"/>
  <c r="BK41" i="12"/>
  <c r="BK40" i="12"/>
  <c r="BK39" i="12"/>
  <c r="BK38" i="12"/>
  <c r="BK37" i="12"/>
  <c r="BK36" i="12"/>
  <c r="BK34" i="12"/>
  <c r="BK33" i="12"/>
  <c r="BK32" i="12"/>
  <c r="BK31" i="12"/>
  <c r="BK30" i="12"/>
  <c r="BK29" i="12"/>
  <c r="BK28" i="12"/>
  <c r="BK27" i="12"/>
  <c r="BK25" i="12"/>
  <c r="BK24" i="12"/>
  <c r="BK23" i="12"/>
  <c r="BK21" i="12"/>
  <c r="BK20" i="12"/>
  <c r="BK19" i="12"/>
  <c r="BK18" i="12"/>
  <c r="BK17" i="12"/>
  <c r="BK16" i="12"/>
  <c r="BK15" i="12"/>
  <c r="BK14" i="12"/>
  <c r="BK13" i="12"/>
  <c r="BK12" i="12"/>
  <c r="BK11" i="12"/>
  <c r="BK10" i="12"/>
  <c r="BK9" i="12"/>
  <c r="BK8" i="12"/>
  <c r="BK7" i="12"/>
  <c r="BK6" i="12"/>
  <c r="BK5" i="12"/>
  <c r="BL54" i="12"/>
  <c r="BL53" i="12"/>
  <c r="BL52" i="12"/>
  <c r="BL51" i="12"/>
  <c r="BL48" i="12"/>
  <c r="BL47" i="12"/>
  <c r="BL46" i="12"/>
  <c r="BL45" i="12"/>
  <c r="BL44" i="12"/>
  <c r="BL43" i="12"/>
  <c r="BL41" i="12"/>
  <c r="BL40" i="12"/>
  <c r="BL39" i="12"/>
  <c r="BL38" i="12"/>
  <c r="BL37" i="12"/>
  <c r="BL36" i="12"/>
  <c r="BL34" i="12"/>
  <c r="BL33" i="12"/>
  <c r="BL32" i="12"/>
  <c r="BL31" i="12"/>
  <c r="BL30" i="12"/>
  <c r="BL29" i="12"/>
  <c r="BL28" i="12"/>
  <c r="BL27" i="12"/>
  <c r="BL25" i="12"/>
  <c r="BL24" i="12"/>
  <c r="BL23" i="12"/>
  <c r="BL21" i="12"/>
  <c r="BL20" i="12"/>
  <c r="BL19" i="12"/>
  <c r="BL18" i="12"/>
  <c r="BL17" i="12"/>
  <c r="BL16" i="12"/>
  <c r="BL15" i="12"/>
  <c r="BL14" i="12"/>
  <c r="BL13" i="12"/>
  <c r="BL12" i="12"/>
  <c r="BL11" i="12"/>
  <c r="BL10" i="12"/>
  <c r="BL9" i="12"/>
  <c r="BL8" i="12"/>
  <c r="BL7" i="12"/>
  <c r="BL6" i="12"/>
  <c r="BL5" i="12"/>
  <c r="BL41" i="11" l="1"/>
  <c r="BL52" i="11"/>
  <c r="P35" i="11"/>
  <c r="BM10" i="12"/>
  <c r="BL5" i="11"/>
  <c r="BL35" i="11" s="1"/>
  <c r="BL36" i="11"/>
  <c r="BM13" i="12"/>
  <c r="BM51" i="12"/>
  <c r="BM14" i="12"/>
  <c r="BM7" i="12"/>
  <c r="BM15" i="12"/>
  <c r="BM24" i="12"/>
  <c r="BM33" i="12"/>
  <c r="BM43" i="12"/>
  <c r="BM53" i="12"/>
  <c r="BM5" i="12"/>
  <c r="BM23" i="12"/>
  <c r="BM8" i="12"/>
  <c r="BM16" i="12"/>
  <c r="BM25" i="12"/>
  <c r="BM34" i="12"/>
  <c r="BM44" i="12"/>
  <c r="BM54" i="12"/>
  <c r="BM31" i="12"/>
  <c r="BM6" i="12"/>
  <c r="BM32" i="12"/>
  <c r="BM52" i="12"/>
  <c r="BM17" i="12"/>
  <c r="BM36" i="12"/>
  <c r="BM45" i="12"/>
  <c r="BM18" i="12"/>
  <c r="BM28" i="12"/>
  <c r="BM37" i="12"/>
  <c r="BM46" i="12"/>
  <c r="BM21" i="12"/>
  <c r="BM27" i="12"/>
  <c r="BM11" i="12"/>
  <c r="BM19" i="12"/>
  <c r="BM29" i="12"/>
  <c r="BM38" i="12"/>
  <c r="BM47" i="12"/>
  <c r="BM40" i="12"/>
  <c r="BM41" i="12"/>
  <c r="BM9" i="12"/>
  <c r="BM12" i="12"/>
  <c r="BM20" i="12"/>
  <c r="BM30" i="12"/>
  <c r="BM39" i="12"/>
  <c r="BM48" i="12"/>
  <c r="BK49" i="12"/>
  <c r="BL49" i="12"/>
  <c r="BJ49" i="12"/>
  <c r="BH49" i="12"/>
  <c r="BF49" i="12"/>
  <c r="BE49" i="12"/>
  <c r="BI49" i="12"/>
  <c r="BG49" i="12"/>
  <c r="AD50" i="4"/>
  <c r="AD49" i="4"/>
  <c r="AD48" i="4"/>
  <c r="AD47" i="4"/>
  <c r="AD46" i="4"/>
  <c r="AD43" i="4"/>
  <c r="AD42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4" i="4"/>
  <c r="AD19" i="4"/>
  <c r="AD16" i="4"/>
  <c r="AD15" i="4"/>
  <c r="AD14" i="4"/>
  <c r="AD11" i="4"/>
  <c r="AD10" i="4"/>
  <c r="AD9" i="4"/>
  <c r="AD8" i="4"/>
  <c r="AD7" i="4"/>
  <c r="AD6" i="4"/>
  <c r="AD5" i="4"/>
  <c r="BC50" i="4"/>
  <c r="BC49" i="4"/>
  <c r="BC48" i="4"/>
  <c r="BC47" i="4"/>
  <c r="BC46" i="4"/>
  <c r="BC43" i="4"/>
  <c r="BC42" i="4"/>
  <c r="BC39" i="4"/>
  <c r="BC38" i="4"/>
  <c r="BC37" i="4"/>
  <c r="BC36" i="4"/>
  <c r="BC35" i="4"/>
  <c r="BC34" i="4"/>
  <c r="BC33" i="4"/>
  <c r="BC32" i="4"/>
  <c r="BC31" i="4"/>
  <c r="BC30" i="4"/>
  <c r="BC29" i="4"/>
  <c r="BC28" i="4"/>
  <c r="BC27" i="4"/>
  <c r="BC26" i="4"/>
  <c r="BC24" i="4"/>
  <c r="BC19" i="4"/>
  <c r="BC16" i="4"/>
  <c r="BC15" i="4"/>
  <c r="BC14" i="4"/>
  <c r="BC11" i="4"/>
  <c r="BC10" i="4"/>
  <c r="BC9" i="4"/>
  <c r="AP50" i="4"/>
  <c r="AP49" i="4"/>
  <c r="AP48" i="4"/>
  <c r="AP47" i="4"/>
  <c r="AP46" i="4"/>
  <c r="AP43" i="4"/>
  <c r="AP42" i="4"/>
  <c r="AP39" i="4"/>
  <c r="AP38" i="4"/>
  <c r="AP37" i="4"/>
  <c r="AP36" i="4"/>
  <c r="AP35" i="4"/>
  <c r="AP34" i="4"/>
  <c r="AP33" i="4"/>
  <c r="AP32" i="4"/>
  <c r="AP31" i="4"/>
  <c r="AP30" i="4"/>
  <c r="AP29" i="4"/>
  <c r="AP28" i="4"/>
  <c r="AP27" i="4"/>
  <c r="AP26" i="4"/>
  <c r="AP24" i="4"/>
  <c r="AP19" i="4"/>
  <c r="AP16" i="4"/>
  <c r="AP15" i="4"/>
  <c r="AP14" i="4"/>
  <c r="AP11" i="4"/>
  <c r="AP10" i="4"/>
  <c r="AP9" i="4"/>
  <c r="AP8" i="4"/>
  <c r="AP7" i="4"/>
  <c r="AP6" i="4"/>
  <c r="AP5" i="4"/>
  <c r="AC50" i="4"/>
  <c r="AC49" i="4"/>
  <c r="AC48" i="4"/>
  <c r="AC47" i="4"/>
  <c r="AC46" i="4"/>
  <c r="AC43" i="4"/>
  <c r="AC42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4" i="4"/>
  <c r="AC19" i="4"/>
  <c r="AC16" i="4"/>
  <c r="AC15" i="4"/>
  <c r="AC14" i="4"/>
  <c r="AC11" i="4"/>
  <c r="AC10" i="4"/>
  <c r="AC9" i="4"/>
  <c r="AC8" i="4"/>
  <c r="AC7" i="4"/>
  <c r="AC6" i="4"/>
  <c r="AC5" i="4"/>
  <c r="O50" i="4"/>
  <c r="O49" i="4"/>
  <c r="O48" i="4"/>
  <c r="O47" i="4"/>
  <c r="O46" i="4"/>
  <c r="O43" i="4"/>
  <c r="O42" i="4"/>
  <c r="O39" i="4"/>
  <c r="O38" i="4"/>
  <c r="O37" i="4"/>
  <c r="O36" i="4"/>
  <c r="O35" i="4"/>
  <c r="O34" i="4"/>
  <c r="O33" i="4"/>
  <c r="O8" i="4"/>
  <c r="O32" i="4"/>
  <c r="O31" i="4"/>
  <c r="O30" i="4"/>
  <c r="O29" i="4"/>
  <c r="O28" i="4"/>
  <c r="O27" i="4"/>
  <c r="O26" i="4"/>
  <c r="O24" i="4"/>
  <c r="O19" i="4"/>
  <c r="O16" i="4"/>
  <c r="O15" i="4"/>
  <c r="O14" i="4"/>
  <c r="O11" i="4"/>
  <c r="O10" i="4"/>
  <c r="O9" i="4"/>
  <c r="O7" i="4"/>
  <c r="O6" i="4"/>
  <c r="O5" i="4"/>
  <c r="BK64" i="11"/>
  <c r="BK63" i="11"/>
  <c r="BK62" i="11"/>
  <c r="BK61" i="11"/>
  <c r="BK60" i="11"/>
  <c r="BK59" i="11"/>
  <c r="BK58" i="11"/>
  <c r="BK57" i="11"/>
  <c r="BK56" i="11"/>
  <c r="BK55" i="11"/>
  <c r="BK54" i="11"/>
  <c r="BK53" i="11"/>
  <c r="BK51" i="11"/>
  <c r="BK50" i="11"/>
  <c r="BK49" i="11"/>
  <c r="BK48" i="11"/>
  <c r="BK47" i="11"/>
  <c r="BK46" i="11"/>
  <c r="BK45" i="11"/>
  <c r="BK44" i="11"/>
  <c r="BK43" i="11"/>
  <c r="BK42" i="11"/>
  <c r="BK41" i="11" s="1"/>
  <c r="BK40" i="11"/>
  <c r="BK38" i="11"/>
  <c r="BK37" i="11"/>
  <c r="BK36" i="11" s="1"/>
  <c r="BK33" i="11"/>
  <c r="BK32" i="11"/>
  <c r="BK31" i="11"/>
  <c r="BK30" i="11"/>
  <c r="BK29" i="11"/>
  <c r="BK28" i="11"/>
  <c r="BK27" i="11"/>
  <c r="BK26" i="11"/>
  <c r="BK25" i="11"/>
  <c r="BK24" i="11"/>
  <c r="BK23" i="11"/>
  <c r="BK22" i="11"/>
  <c r="BK21" i="11"/>
  <c r="BK20" i="11"/>
  <c r="BK19" i="11"/>
  <c r="BK18" i="11"/>
  <c r="BK15" i="11"/>
  <c r="BK14" i="11"/>
  <c r="BK13" i="11"/>
  <c r="BK11" i="11"/>
  <c r="BK10" i="11"/>
  <c r="BK9" i="11"/>
  <c r="BK8" i="11"/>
  <c r="BK7" i="11"/>
  <c r="BK6" i="11"/>
  <c r="BJ64" i="11"/>
  <c r="BJ63" i="11"/>
  <c r="BJ62" i="11"/>
  <c r="BJ61" i="11"/>
  <c r="BJ60" i="11"/>
  <c r="BJ59" i="11"/>
  <c r="BJ58" i="11"/>
  <c r="BJ57" i="11"/>
  <c r="BJ56" i="11"/>
  <c r="BJ55" i="11"/>
  <c r="BJ54" i="11"/>
  <c r="BJ53" i="11"/>
  <c r="BJ52" i="11" s="1"/>
  <c r="BJ51" i="11"/>
  <c r="BJ50" i="11"/>
  <c r="BJ49" i="11"/>
  <c r="BJ48" i="11"/>
  <c r="BJ47" i="11"/>
  <c r="BJ46" i="11"/>
  <c r="BJ45" i="11"/>
  <c r="BJ44" i="11"/>
  <c r="BJ43" i="11"/>
  <c r="BJ42" i="11"/>
  <c r="BJ40" i="11"/>
  <c r="BJ39" i="11"/>
  <c r="BJ38" i="11"/>
  <c r="BJ37" i="11"/>
  <c r="BJ36" i="11" s="1"/>
  <c r="BJ33" i="11"/>
  <c r="BJ32" i="11"/>
  <c r="BJ31" i="11"/>
  <c r="BJ30" i="11"/>
  <c r="BJ29" i="11"/>
  <c r="BJ28" i="11"/>
  <c r="BJ27" i="11"/>
  <c r="BJ26" i="11"/>
  <c r="BJ25" i="11"/>
  <c r="BJ24" i="11"/>
  <c r="BJ23" i="11"/>
  <c r="BJ22" i="11"/>
  <c r="BJ21" i="11"/>
  <c r="BJ20" i="11"/>
  <c r="BJ19" i="11"/>
  <c r="BJ18" i="11"/>
  <c r="BJ15" i="11"/>
  <c r="BJ14" i="11"/>
  <c r="BJ13" i="11"/>
  <c r="BJ11" i="11"/>
  <c r="BJ10" i="11"/>
  <c r="BJ9" i="11"/>
  <c r="BJ8" i="11"/>
  <c r="BJ7" i="11"/>
  <c r="BJ6" i="11"/>
  <c r="BI64" i="11"/>
  <c r="BI63" i="11"/>
  <c r="BI62" i="11"/>
  <c r="BI61" i="11"/>
  <c r="BI60" i="11"/>
  <c r="BI59" i="11"/>
  <c r="BI57" i="11"/>
  <c r="BI56" i="11"/>
  <c r="BI55" i="11"/>
  <c r="BI54" i="11"/>
  <c r="BI53" i="11"/>
  <c r="BI51" i="11"/>
  <c r="BI50" i="11"/>
  <c r="BI49" i="11"/>
  <c r="BI48" i="11"/>
  <c r="BI47" i="11"/>
  <c r="BI46" i="11"/>
  <c r="BI45" i="11"/>
  <c r="BI44" i="11"/>
  <c r="BI43" i="11"/>
  <c r="BI42" i="11"/>
  <c r="BI40" i="11"/>
  <c r="BI38" i="11"/>
  <c r="BI37" i="11"/>
  <c r="BI36" i="11" s="1"/>
  <c r="BI33" i="11"/>
  <c r="BI32" i="11"/>
  <c r="BI31" i="11"/>
  <c r="BI30" i="11"/>
  <c r="BI29" i="11"/>
  <c r="BI28" i="11"/>
  <c r="BI27" i="11"/>
  <c r="BI26" i="11"/>
  <c r="BI25" i="11"/>
  <c r="BI24" i="11"/>
  <c r="BI23" i="11"/>
  <c r="BI22" i="11"/>
  <c r="BI21" i="11"/>
  <c r="BI20" i="11"/>
  <c r="BI19" i="11"/>
  <c r="BI18" i="11"/>
  <c r="BI15" i="11"/>
  <c r="BI14" i="11"/>
  <c r="BI13" i="11"/>
  <c r="BI11" i="11"/>
  <c r="BI10" i="11"/>
  <c r="BI9" i="11"/>
  <c r="BI8" i="11"/>
  <c r="BI7" i="11"/>
  <c r="BI6" i="11"/>
  <c r="BI5" i="11" s="1"/>
  <c r="BH64" i="11"/>
  <c r="BH63" i="11"/>
  <c r="BH62" i="11"/>
  <c r="BH61" i="11"/>
  <c r="BH60" i="11"/>
  <c r="BH59" i="11"/>
  <c r="BH58" i="11"/>
  <c r="BH57" i="11"/>
  <c r="BH56" i="11"/>
  <c r="BH55" i="11"/>
  <c r="BH54" i="11"/>
  <c r="BH53" i="11"/>
  <c r="BH51" i="11"/>
  <c r="BH50" i="11"/>
  <c r="BH49" i="11"/>
  <c r="BH48" i="11"/>
  <c r="BH47" i="11"/>
  <c r="BH46" i="11"/>
  <c r="BH45" i="11"/>
  <c r="BH44" i="11"/>
  <c r="BH43" i="11"/>
  <c r="BH42" i="11"/>
  <c r="BH40" i="11"/>
  <c r="BH39" i="11"/>
  <c r="BH38" i="11"/>
  <c r="BH37" i="11"/>
  <c r="BH33" i="11"/>
  <c r="BH32" i="11"/>
  <c r="BH31" i="11"/>
  <c r="BH30" i="11"/>
  <c r="BH29" i="11"/>
  <c r="BH28" i="11"/>
  <c r="BH27" i="11"/>
  <c r="BH26" i="11"/>
  <c r="BH25" i="11"/>
  <c r="BH24" i="11"/>
  <c r="BH23" i="11"/>
  <c r="BH22" i="11"/>
  <c r="BH21" i="11"/>
  <c r="BH20" i="11"/>
  <c r="BH19" i="11"/>
  <c r="BH18" i="11"/>
  <c r="BH15" i="11"/>
  <c r="BH14" i="11"/>
  <c r="BH13" i="11"/>
  <c r="BH11" i="11"/>
  <c r="BH10" i="11"/>
  <c r="BH9" i="11"/>
  <c r="BH8" i="11"/>
  <c r="BH7" i="11"/>
  <c r="BH6" i="11"/>
  <c r="BG64" i="11"/>
  <c r="BG63" i="11"/>
  <c r="BG62" i="11"/>
  <c r="BG61" i="11"/>
  <c r="BG60" i="11"/>
  <c r="BG59" i="11"/>
  <c r="BG58" i="11"/>
  <c r="BG57" i="11"/>
  <c r="BG56" i="11"/>
  <c r="BG55" i="11"/>
  <c r="BG54" i="11"/>
  <c r="BG53" i="11"/>
  <c r="BG51" i="11"/>
  <c r="BG50" i="11"/>
  <c r="BG49" i="11"/>
  <c r="BG48" i="11"/>
  <c r="BG47" i="11"/>
  <c r="BG46" i="11"/>
  <c r="BG45" i="11"/>
  <c r="BG44" i="11"/>
  <c r="BG43" i="11"/>
  <c r="BG42" i="11"/>
  <c r="BG40" i="11"/>
  <c r="BG39" i="11"/>
  <c r="BG38" i="11"/>
  <c r="BG37" i="11"/>
  <c r="BG33" i="11"/>
  <c r="BG32" i="11"/>
  <c r="BG31" i="11"/>
  <c r="BG30" i="11"/>
  <c r="BG29" i="11"/>
  <c r="BG28" i="11"/>
  <c r="BG27" i="11"/>
  <c r="BG26" i="11"/>
  <c r="BG25" i="11"/>
  <c r="BG24" i="11"/>
  <c r="BG23" i="11"/>
  <c r="BG22" i="11"/>
  <c r="BG21" i="11"/>
  <c r="BG20" i="11"/>
  <c r="BG19" i="11"/>
  <c r="BG18" i="11"/>
  <c r="BG15" i="11"/>
  <c r="BG14" i="11"/>
  <c r="BG13" i="11"/>
  <c r="BG11" i="11"/>
  <c r="BG10" i="11"/>
  <c r="BG9" i="11"/>
  <c r="BG8" i="11"/>
  <c r="BG7" i="11"/>
  <c r="BG6" i="11"/>
  <c r="BF64" i="11"/>
  <c r="BF63" i="11"/>
  <c r="BF62" i="11"/>
  <c r="BF61" i="11"/>
  <c r="BF60" i="11"/>
  <c r="BF59" i="11"/>
  <c r="BF58" i="11"/>
  <c r="BF57" i="11"/>
  <c r="BF56" i="11"/>
  <c r="BF55" i="11"/>
  <c r="BF54" i="11"/>
  <c r="BF53" i="11"/>
  <c r="BF51" i="11"/>
  <c r="BF50" i="11"/>
  <c r="BF49" i="11"/>
  <c r="BF48" i="11"/>
  <c r="BF47" i="11"/>
  <c r="BF46" i="11"/>
  <c r="BF45" i="11"/>
  <c r="BF44" i="11"/>
  <c r="BF43" i="11"/>
  <c r="BF42" i="11"/>
  <c r="BF40" i="11"/>
  <c r="BF39" i="11"/>
  <c r="BF38" i="11"/>
  <c r="BF37" i="11"/>
  <c r="BF36" i="11" s="1"/>
  <c r="BF33" i="11"/>
  <c r="BF32" i="11"/>
  <c r="BF31" i="11"/>
  <c r="BF30" i="11"/>
  <c r="BF29" i="11"/>
  <c r="BF28" i="11"/>
  <c r="BF27" i="11"/>
  <c r="BF26" i="11"/>
  <c r="BF25" i="11"/>
  <c r="BF24" i="11"/>
  <c r="BF23" i="11"/>
  <c r="BF22" i="11"/>
  <c r="BF21" i="11"/>
  <c r="BF20" i="11"/>
  <c r="BF19" i="11"/>
  <c r="BF18" i="11"/>
  <c r="BF15" i="11"/>
  <c r="BF14" i="11"/>
  <c r="BF13" i="11"/>
  <c r="BF11" i="11"/>
  <c r="BF10" i="11"/>
  <c r="BF9" i="11"/>
  <c r="BF8" i="11"/>
  <c r="BF7" i="11"/>
  <c r="BF6" i="11"/>
  <c r="BJ5" i="11" l="1"/>
  <c r="BH41" i="11"/>
  <c r="BK52" i="11"/>
  <c r="BG5" i="11"/>
  <c r="BG35" i="11" s="1"/>
  <c r="BG36" i="11"/>
  <c r="BF41" i="11"/>
  <c r="BH52" i="11"/>
  <c r="BI35" i="11"/>
  <c r="BI41" i="11"/>
  <c r="BK5" i="11"/>
  <c r="BK35" i="11" s="1"/>
  <c r="BH5" i="11"/>
  <c r="BH35" i="11" s="1"/>
  <c r="BJ35" i="11"/>
  <c r="BK65" i="11"/>
  <c r="BG52" i="11"/>
  <c r="BF52" i="11"/>
  <c r="BF65" i="11" s="1"/>
  <c r="BH36" i="11"/>
  <c r="BI52" i="11"/>
  <c r="BI65" i="11" s="1"/>
  <c r="BJ41" i="11"/>
  <c r="BJ65" i="11" s="1"/>
  <c r="BL65" i="11"/>
  <c r="BF5" i="11"/>
  <c r="BF35" i="11" s="1"/>
  <c r="BG41" i="11"/>
  <c r="BM49" i="12"/>
  <c r="BH65" i="11" l="1"/>
  <c r="BG65" i="11"/>
</calcChain>
</file>

<file path=xl/sharedStrings.xml><?xml version="1.0" encoding="utf-8"?>
<sst xmlns="http://schemas.openxmlformats.org/spreadsheetml/2006/main" count="548" uniqueCount="322">
  <si>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</si>
  <si>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</si>
  <si>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</si>
  <si>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</si>
  <si>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</si>
  <si>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</si>
  <si>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</si>
  <si>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</si>
  <si>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</si>
  <si>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</si>
  <si>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</si>
  <si>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</si>
  <si>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</si>
  <si>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</si>
  <si>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</si>
  <si>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</si>
  <si>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</si>
  <si>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</si>
  <si>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</si>
  <si>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</si>
  <si>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</si>
  <si>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</si>
  <si>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</si>
  <si>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</si>
  <si>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</si>
  <si>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</si>
  <si>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</si>
  <si>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</si>
  <si>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</si>
  <si>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</si>
  <si>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</si>
  <si>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</si>
  <si>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</si>
  <si>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</si>
  <si>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</si>
  <si>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</si>
  <si>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</si>
  <si>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</si>
  <si>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</si>
  <si>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</si>
  <si>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</si>
  <si>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</si>
  <si>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</si>
  <si>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</si>
  <si>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</si>
  <si>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</si>
  <si>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</si>
  <si>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</si>
  <si>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</si>
  <si>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</si>
  <si>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</si>
  <si>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</si>
  <si>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</si>
  <si>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</si>
  <si>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</si>
  <si>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</si>
  <si>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</si>
  <si>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</si>
  <si>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</si>
  <si>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</si>
  <si>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</si>
  <si>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</si>
  <si>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</si>
  <si>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</si>
  <si>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</si>
  <si>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</si>
  <si>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</si>
  <si>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</si>
  <si>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</si>
  <si>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</si>
  <si>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</si>
  <si>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</si>
  <si>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</si>
  <si>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</si>
  <si>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</si>
  <si>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</si>
  <si>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</si>
  <si>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</si>
  <si>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</si>
  <si>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</si>
  <si>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</si>
  <si>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</si>
  <si>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</si>
  <si>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</si>
  <si>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</si>
  <si>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</si>
  <si>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</si>
  <si>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</si>
  <si>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</si>
  <si>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</si>
  <si>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</si>
  <si>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</si>
  <si>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</si>
  <si>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</si>
  <si>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</si>
  <si>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</si>
  <si>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</si>
  <si>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</si>
  <si>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</si>
  <si>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</si>
  <si>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</si>
  <si>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</si>
  <si>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</si>
  <si>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</si>
  <si>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</si>
  <si>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</si>
  <si>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</si>
  <si>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</si>
  <si>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</si>
  <si>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</si>
  <si>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</si>
  <si>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</si>
  <si>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</si>
  <si>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</si>
  <si>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</si>
  <si>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</si>
  <si>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</si>
  <si>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</si>
  <si>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</si>
  <si>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</si>
  <si>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</si>
  <si>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</si>
  <si>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</si>
  <si>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</si>
  <si>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</si>
  <si>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</si>
  <si>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</si>
  <si>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</si>
  <si>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</si>
  <si>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</si>
  <si>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</si>
  <si>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</si>
  <si>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</si>
  <si>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</si>
  <si>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</si>
  <si>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</si>
  <si>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</si>
  <si>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</si>
  <si>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</si>
  <si>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</si>
  <si>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</si>
  <si>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</si>
  <si>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</si>
  <si>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</si>
  <si>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</si>
  <si>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</si>
  <si>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</si>
  <si>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</si>
  <si>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</si>
  <si>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</si>
  <si>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</si>
  <si>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</si>
  <si>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</si>
  <si>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</si>
  <si>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</si>
  <si>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</si>
  <si>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</si>
  <si>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</si>
  <si>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</si>
  <si>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</si>
  <si>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</si>
  <si>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</si>
  <si>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</si>
  <si>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</si>
  <si>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</si>
  <si>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</si>
  <si>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</si>
  <si>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</si>
  <si>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</si>
  <si>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</si>
  <si>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</si>
  <si>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</si>
  <si>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</si>
  <si>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</si>
  <si>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</si>
  <si>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</si>
  <si>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</si>
  <si>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</si>
  <si>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</si>
  <si>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</si>
  <si>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</si>
  <si>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</si>
  <si>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</si>
  <si>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</si>
  <si>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Nabycie aktywów finansowych wycenianych wg zamortyzowanego kosztu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</si>
  <si>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</si>
  <si>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</si>
  <si>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</si>
  <si>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</si>
  <si>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</si>
  <si>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</si>
  <si>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</si>
  <si>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</si>
  <si>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</si>
  <si>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</si>
  <si>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</si>
  <si>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</si>
  <si>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</si>
  <si>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</si>
  <si>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</si>
  <si>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</si>
  <si>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</si>
  <si>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</si>
  <si>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</si>
  <si>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</si>
  <si>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</si>
  <si>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</si>
  <si>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</si>
  <si>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</si>
  <si>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</si>
  <si>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</si>
  <si>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</si>
  <si>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</si>
  <si>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</si>
  <si>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</si>
  <si>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</si>
  <si>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</si>
  <si>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</si>
  <si>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</si>
  <si>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</si>
  <si>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</si>
  <si>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</si>
  <si>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</si>
  <si>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</si>
  <si>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</si>
  <si>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</si>
  <si>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</si>
  <si>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</si>
  <si>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</si>
  <si>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</si>
  <si>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</si>
  <si>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</si>
  <si>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</si>
  <si>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</si>
  <si>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</si>
  <si>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</si>
  <si>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</si>
  <si>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</si>
  <si>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</si>
  <si>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 xml:space="preserve">Zysk / (strata) z tytułu utraty wartości należności
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</si>
  <si>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</si>
  <si>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</si>
  <si>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</si>
  <si>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</si>
  <si>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</si>
  <si>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</si>
  <si>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</si>
  <si>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wycenianych wg zamortyzowanego kosztu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</si>
  <si>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</si>
  <si>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</si>
  <si>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</si>
  <si>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</si>
  <si>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</si>
  <si>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</si>
  <si>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</si>
  <si>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</si>
  <si>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</si>
  <si>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</si>
  <si>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 xml:space="preserve">  Obrót towarami rolno-spożywczymi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</si>
  <si>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</si>
  <si>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</si>
  <si>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</si>
  <si>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</si>
  <si>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</si>
  <si>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</si>
  <si>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</si>
  <si>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</si>
  <si>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</si>
  <si>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</si>
  <si>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</si>
  <si>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</si>
  <si>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</si>
  <si>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</si>
  <si>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</si>
  <si>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</si>
  <si>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</si>
  <si>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</si>
  <si>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</si>
  <si>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</si>
  <si>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</si>
  <si>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</si>
  <si>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</si>
  <si>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</si>
  <si>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</si>
  <si>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</si>
  <si>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</si>
  <si>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</si>
  <si>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</si>
  <si>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</si>
  <si>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</si>
  <si>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</si>
  <si>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</si>
  <si>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</si>
  <si>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</si>
  <si>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</si>
  <si>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</si>
  <si>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</si>
  <si>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</si>
  <si>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</si>
  <si>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</si>
  <si>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</si>
  <si>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</si>
  <si>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</si>
  <si>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</si>
  <si>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</si>
  <si>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</si>
  <si>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</si>
  <si>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</si>
  <si>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</si>
  <si>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</si>
  <si>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</si>
  <si>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</si>
  <si>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</si>
  <si>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</si>
  <si>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</si>
  <si>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</si>
  <si>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</si>
  <si>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</si>
  <si>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2021 r.
</t>
    </r>
  </si>
  <si>
    <t>Warszawa, 17 marca 2022 r.</t>
  </si>
  <si>
    <t>Dane za rok zakończony 31 grudnia</t>
  </si>
  <si>
    <t>30.09.20219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</si>
</sst>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FF0000"/>
      <name val="Czcionka tekstu podstawowego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4" fillId="0" borderId="9" xfId="0" applyFont="1" applyFill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3" fontId="31" fillId="0" borderId="0" xfId="0" applyNumberFormat="1" applyFont="1" applyAlignment="1">
      <alignment horizontal="center"/>
    </xf>
    <xf numFmtId="0" fontId="28" fillId="0" borderId="0" xfId="0" applyFont="1"/>
    <xf numFmtId="0" fontId="33" fillId="0" borderId="0" xfId="0" applyFont="1" applyFill="1"/>
    <xf numFmtId="0" fontId="34" fillId="0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vertical="center"/>
    </xf>
    <xf numFmtId="0" fontId="33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/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2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3" fontId="12" fillId="0" borderId="11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6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11" fillId="5" borderId="0" xfId="0" applyNumberFormat="1" applyFont="1" applyFill="1" applyBorder="1" applyAlignment="1">
      <alignment horizontal="right" vertical="center" wrapText="1"/>
    </xf>
    <xf numFmtId="3" fontId="15" fillId="5" borderId="0" xfId="0" applyNumberFormat="1" applyFont="1" applyFill="1" applyBorder="1" applyAlignment="1">
      <alignment horizontal="right" vertical="center" wrapText="1"/>
    </xf>
    <xf numFmtId="3" fontId="17" fillId="5" borderId="0" xfId="0" applyNumberFormat="1" applyFont="1" applyFill="1" applyBorder="1" applyAlignment="1">
      <alignment horizontal="right" vertical="center" wrapText="1"/>
    </xf>
    <xf numFmtId="3" fontId="15" fillId="5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4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20" fillId="2" borderId="9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10" xfId="0" applyNumberFormat="1" applyFont="1" applyFill="1" applyBorder="1" applyAlignment="1">
      <alignment horizontal="right" vertical="top" wrapText="1"/>
    </xf>
    <xf numFmtId="3" fontId="12" fillId="2" borderId="9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 indent="3"/>
    </xf>
    <xf numFmtId="3" fontId="11" fillId="0" borderId="12" xfId="0" applyNumberFormat="1" applyFont="1" applyFill="1" applyBorder="1" applyAlignment="1">
      <alignment horizontal="right" vertical="center" wrapText="1"/>
    </xf>
    <xf numFmtId="4" fontId="43" fillId="0" borderId="0" xfId="0" applyNumberFormat="1" applyFont="1" applyFill="1" applyBorder="1" applyAlignment="1">
      <alignment horizontal="right"/>
    </xf>
    <xf numFmtId="4" fontId="43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1" fillId="0" borderId="1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 indent="2"/>
    </xf>
    <xf numFmtId="0" fontId="14" fillId="0" borderId="9" xfId="0" applyFont="1" applyFill="1" applyBorder="1" applyAlignment="1" applyProtection="1">
      <alignment horizontal="left" vertical="center" wrapText="1" indent="2"/>
    </xf>
    <xf numFmtId="0" fontId="14" fillId="0" borderId="5" xfId="0" applyFont="1" applyFill="1" applyBorder="1" applyAlignment="1" applyProtection="1">
      <alignment horizontal="left" vertical="center" wrapText="1" indent="2"/>
    </xf>
    <xf numFmtId="0" fontId="0" fillId="0" borderId="9" xfId="0" applyBorder="1"/>
    <xf numFmtId="0" fontId="0" fillId="0" borderId="10" xfId="0" applyBorder="1"/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0" fontId="11" fillId="2" borderId="9" xfId="0" applyFont="1" applyFill="1" applyBorder="1" applyAlignment="1">
      <alignment horizontal="left" indent="1"/>
    </xf>
    <xf numFmtId="3" fontId="0" fillId="2" borderId="0" xfId="0" applyNumberFormat="1" applyFill="1"/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8" fillId="2" borderId="0" xfId="0" applyFont="1" applyFill="1"/>
    <xf numFmtId="0" fontId="17" fillId="2" borderId="9" xfId="0" applyFont="1" applyFill="1" applyBorder="1" applyAlignment="1">
      <alignment horizontal="left" indent="7"/>
    </xf>
    <xf numFmtId="0" fontId="25" fillId="2" borderId="0" xfId="0" applyFont="1" applyFill="1"/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22" fillId="2" borderId="0" xfId="0" applyFont="1" applyFill="1"/>
    <xf numFmtId="0" fontId="36" fillId="2" borderId="0" xfId="0" applyFont="1" applyFill="1"/>
    <xf numFmtId="0" fontId="22" fillId="2" borderId="0" xfId="0" applyFont="1" applyFill="1" applyAlignment="1">
      <alignment vertical="top"/>
    </xf>
    <xf numFmtId="0" fontId="10" fillId="2" borderId="9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vertical="top"/>
    </xf>
    <xf numFmtId="0" fontId="21" fillId="2" borderId="0" xfId="0" applyFont="1" applyFill="1"/>
    <xf numFmtId="0" fontId="16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/>
    <xf numFmtId="3" fontId="7" fillId="2" borderId="0" xfId="0" applyNumberFormat="1" applyFont="1" applyFill="1"/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3" fontId="30" fillId="2" borderId="6" xfId="0" applyNumberFormat="1" applyFont="1" applyFill="1" applyBorder="1" applyAlignment="1">
      <alignment horizontal="right" vertical="center" wrapText="1"/>
    </xf>
    <xf numFmtId="3" fontId="30" fillId="2" borderId="15" xfId="0" applyNumberFormat="1" applyFont="1" applyFill="1" applyBorder="1" applyAlignment="1">
      <alignment horizontal="right" vertical="center" wrapText="1"/>
    </xf>
    <xf numFmtId="164" fontId="30" fillId="2" borderId="6" xfId="1" applyNumberFormat="1" applyFont="1" applyFill="1" applyBorder="1" applyAlignment="1">
      <alignment horizontal="right" vertical="center" wrapText="1"/>
    </xf>
    <xf numFmtId="164" fontId="30" fillId="2" borderId="5" xfId="1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vertical="center"/>
    </xf>
    <xf numFmtId="3" fontId="37" fillId="2" borderId="0" xfId="0" applyNumberFormat="1" applyFont="1" applyFill="1"/>
    <xf numFmtId="0" fontId="10" fillId="2" borderId="14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wrapText="1" indent="4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0</xdr:row>
      <xdr:rowOff>150812</xdr:rowOff>
    </xdr:from>
    <xdr:to>
      <xdr:col>1</xdr:col>
      <xdr:colOff>2080757</xdr:colOff>
      <xdr:row>1</xdr:row>
      <xdr:rowOff>38152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0812"/>
          <a:ext cx="2072820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2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2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bowi&#261;zki%20informacyjne%20i%20RI\Sprawozdawczo&#347;&#263;%20okresowa\2021%203Q\Tabele%20do%20raportu%203Q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bowi&#261;zki%20informacyjne%20i%20RI\Sprawozdawczo&#347;&#263;%20okresowa\2021%20Roczne\Tabele%20do%20raportu%20roczn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DWF\Sprawozdania%20finansowe\2021\12-2021\Pakiety%2012-2021\31-12-2021%20SSF%20GP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worda"/>
      <sheetName val="Tabele JEDN"/>
      <sheetName val="SŁOWNIK"/>
      <sheetName val="Tabele SKONS"/>
      <sheetName val="Skrócone"/>
      <sheetName val="SKONS"/>
      <sheetName val="Jedn."/>
      <sheetName val="GPW"/>
      <sheetName val="TGE"/>
      <sheetName val="IRGiT"/>
      <sheetName val="BS"/>
      <sheetName val="IE"/>
      <sheetName val="GPWB"/>
      <sheetName val="GPWT"/>
      <sheetName val="GPWV"/>
      <sheetName val="GPWVAM"/>
      <sheetName val="Ciszewski"/>
      <sheetName val="MAN 2Q-4Q 13 i Q1-4 2014"/>
      <sheetName val="MAN."/>
      <sheetName val="Korekty GPW"/>
      <sheetName val="SKONS (2)"/>
      <sheetName val="GPW (2)"/>
      <sheetName val="GK TGE (2)"/>
      <sheetName val="BS (2)"/>
      <sheetName val="GPW CU (2)"/>
      <sheetName val="WSE i IRK (2)"/>
      <sheetName val="GPWVSKA"/>
      <sheetName val="Emitenci na rynki"/>
      <sheetName val="Pracownicy"/>
      <sheetName val="Dywidendy GK"/>
      <sheetName val="KNF"/>
      <sheetName val="Plan kont"/>
      <sheetName val="NBP2021"/>
      <sheetName val="NBP2020"/>
      <sheetName val="NBP2019"/>
    </sheetNames>
    <sheetDataSet>
      <sheetData sheetId="0"/>
      <sheetData sheetId="1"/>
      <sheetData sheetId="2"/>
      <sheetData sheetId="3"/>
      <sheetData sheetId="4"/>
      <sheetData sheetId="5">
        <row r="4">
          <cell r="I4">
            <v>337441</v>
          </cell>
          <cell r="M4">
            <v>403959</v>
          </cell>
          <cell r="V4">
            <v>84156</v>
          </cell>
          <cell r="W4">
            <v>89139.938170000009</v>
          </cell>
          <cell r="X4">
            <v>82517.061829999991</v>
          </cell>
          <cell r="Y4">
            <v>81628</v>
          </cell>
          <cell r="Z4">
            <v>97276</v>
          </cell>
          <cell r="AA4">
            <v>101367.16856999998</v>
          </cell>
          <cell r="AB4">
            <v>88982.83143000002</v>
          </cell>
          <cell r="AC4">
            <v>116333</v>
          </cell>
          <cell r="AD4">
            <v>111303.06529</v>
          </cell>
          <cell r="AE4">
            <v>98133.934710000001</v>
          </cell>
          <cell r="AF4">
            <v>90623</v>
          </cell>
        </row>
        <row r="5">
          <cell r="I5">
            <v>186350</v>
          </cell>
          <cell r="M5">
            <v>256944</v>
          </cell>
          <cell r="V5">
            <v>49486</v>
          </cell>
          <cell r="W5">
            <v>45447.829870000001</v>
          </cell>
          <cell r="X5">
            <v>46429.170129999999</v>
          </cell>
          <cell r="Y5">
            <v>44987</v>
          </cell>
          <cell r="Z5">
            <v>58956</v>
          </cell>
          <cell r="AA5">
            <v>60908.125369999994</v>
          </cell>
          <cell r="AB5">
            <v>58265.874630000006</v>
          </cell>
          <cell r="AC5">
            <v>78814</v>
          </cell>
          <cell r="AD5">
            <v>72720</v>
          </cell>
          <cell r="AE5">
            <v>61244</v>
          </cell>
          <cell r="AF5">
            <v>54375</v>
          </cell>
        </row>
        <row r="6">
          <cell r="I6">
            <v>117455</v>
          </cell>
          <cell r="M6">
            <v>185272</v>
          </cell>
          <cell r="V6">
            <v>32015</v>
          </cell>
          <cell r="W6">
            <v>28429</v>
          </cell>
          <cell r="X6">
            <v>29901</v>
          </cell>
          <cell r="Y6">
            <v>27110</v>
          </cell>
          <cell r="Z6">
            <v>41512</v>
          </cell>
          <cell r="AA6">
            <v>44045</v>
          </cell>
          <cell r="AB6">
            <v>40873</v>
          </cell>
          <cell r="AC6">
            <v>58842</v>
          </cell>
          <cell r="AD6">
            <v>53163</v>
          </cell>
          <cell r="AE6">
            <v>41795</v>
          </cell>
          <cell r="AF6">
            <v>35529</v>
          </cell>
        </row>
        <row r="7">
          <cell r="I7">
            <v>87449</v>
          </cell>
          <cell r="M7">
            <v>151042</v>
          </cell>
          <cell r="V7">
            <v>24124</v>
          </cell>
          <cell r="W7">
            <v>20893</v>
          </cell>
          <cell r="X7">
            <v>22015</v>
          </cell>
          <cell r="Y7">
            <v>20417</v>
          </cell>
          <cell r="Z7">
            <v>31952</v>
          </cell>
          <cell r="AA7">
            <v>35530</v>
          </cell>
          <cell r="AD7">
            <v>44623</v>
          </cell>
          <cell r="AE7">
            <v>33960</v>
          </cell>
          <cell r="AF7">
            <v>27975</v>
          </cell>
        </row>
        <row r="8">
          <cell r="I8">
            <v>10611</v>
          </cell>
          <cell r="M8">
            <v>15376</v>
          </cell>
          <cell r="V8">
            <v>2679</v>
          </cell>
          <cell r="W8">
            <v>2448</v>
          </cell>
          <cell r="X8">
            <v>2902</v>
          </cell>
          <cell r="Y8">
            <v>2582</v>
          </cell>
          <cell r="Z8">
            <v>4504</v>
          </cell>
          <cell r="AA8">
            <v>3781</v>
          </cell>
          <cell r="AB8">
            <v>3037</v>
          </cell>
          <cell r="AC8">
            <v>4054</v>
          </cell>
          <cell r="AD8">
            <v>3812</v>
          </cell>
          <cell r="AE8">
            <v>3353</v>
          </cell>
          <cell r="AF8">
            <v>2906</v>
          </cell>
        </row>
        <row r="9">
          <cell r="I9">
            <v>8834</v>
          </cell>
          <cell r="M9">
            <v>7488</v>
          </cell>
          <cell r="V9">
            <v>2537</v>
          </cell>
          <cell r="W9">
            <v>2611</v>
          </cell>
          <cell r="X9">
            <v>2373</v>
          </cell>
          <cell r="Y9">
            <v>1313</v>
          </cell>
          <cell r="Z9">
            <v>1893</v>
          </cell>
          <cell r="AA9">
            <v>1955</v>
          </cell>
          <cell r="AB9">
            <v>1811</v>
          </cell>
          <cell r="AC9">
            <v>1829</v>
          </cell>
          <cell r="AD9">
            <v>1474</v>
          </cell>
          <cell r="AE9">
            <v>1490</v>
          </cell>
          <cell r="AF9">
            <v>1628</v>
          </cell>
        </row>
        <row r="10">
          <cell r="I10">
            <v>10061</v>
          </cell>
          <cell r="M10">
            <v>10150</v>
          </cell>
          <cell r="V10">
            <v>2576</v>
          </cell>
          <cell r="W10">
            <v>2370</v>
          </cell>
          <cell r="X10">
            <v>2466</v>
          </cell>
          <cell r="Y10">
            <v>2649</v>
          </cell>
          <cell r="Z10">
            <v>2819</v>
          </cell>
          <cell r="AA10">
            <v>2443</v>
          </cell>
          <cell r="AB10">
            <v>2343</v>
          </cell>
          <cell r="AC10">
            <v>2545</v>
          </cell>
          <cell r="AD10">
            <v>2901</v>
          </cell>
          <cell r="AE10">
            <v>2703</v>
          </cell>
          <cell r="AF10">
            <v>2722</v>
          </cell>
        </row>
        <row r="11">
          <cell r="I11">
            <v>500</v>
          </cell>
          <cell r="M11">
            <v>1216</v>
          </cell>
          <cell r="V11">
            <v>99</v>
          </cell>
          <cell r="W11">
            <v>107</v>
          </cell>
          <cell r="X11">
            <v>145</v>
          </cell>
          <cell r="Y11">
            <v>149</v>
          </cell>
          <cell r="Z11">
            <v>344</v>
          </cell>
          <cell r="AA11">
            <v>336</v>
          </cell>
          <cell r="AB11">
            <v>251</v>
          </cell>
          <cell r="AC11">
            <v>285</v>
          </cell>
          <cell r="AD11">
            <v>353</v>
          </cell>
          <cell r="AE11">
            <v>289</v>
          </cell>
          <cell r="AF11">
            <v>298</v>
          </cell>
        </row>
        <row r="12">
          <cell r="I12">
            <v>20989</v>
          </cell>
          <cell r="M12">
            <v>20255</v>
          </cell>
          <cell r="V12">
            <v>5271</v>
          </cell>
          <cell r="W12">
            <v>5062.7749800000001</v>
          </cell>
          <cell r="X12">
            <v>5013.2250199999999</v>
          </cell>
          <cell r="Y12">
            <v>5642</v>
          </cell>
          <cell r="Z12">
            <v>5608</v>
          </cell>
          <cell r="AA12">
            <v>3986.7749800000001</v>
          </cell>
          <cell r="AB12">
            <v>4510.2250199999999</v>
          </cell>
          <cell r="AC12">
            <v>6150</v>
          </cell>
          <cell r="AD12">
            <v>6244</v>
          </cell>
          <cell r="AE12">
            <v>5492</v>
          </cell>
          <cell r="AF12">
            <v>5482</v>
          </cell>
        </row>
        <row r="13">
          <cell r="I13">
            <v>17458</v>
          </cell>
          <cell r="M13">
            <v>16916</v>
          </cell>
          <cell r="V13">
            <v>4602</v>
          </cell>
          <cell r="W13">
            <v>4329.7749800000001</v>
          </cell>
          <cell r="X13">
            <v>4236.2250199999999</v>
          </cell>
          <cell r="Y13">
            <v>4290</v>
          </cell>
          <cell r="Z13">
            <v>4549</v>
          </cell>
          <cell r="AA13">
            <v>4096.7749800000001</v>
          </cell>
          <cell r="AB13">
            <v>4103.2250199999999</v>
          </cell>
          <cell r="AC13">
            <v>4167</v>
          </cell>
          <cell r="AD13">
            <v>4593</v>
          </cell>
          <cell r="AE13">
            <v>4135</v>
          </cell>
          <cell r="AF13">
            <v>4211</v>
          </cell>
        </row>
        <row r="14">
          <cell r="I14">
            <v>3531</v>
          </cell>
          <cell r="M14">
            <v>3339</v>
          </cell>
          <cell r="V14">
            <v>669</v>
          </cell>
          <cell r="W14">
            <v>733</v>
          </cell>
          <cell r="X14">
            <v>777</v>
          </cell>
          <cell r="Y14">
            <v>1352</v>
          </cell>
          <cell r="Z14">
            <v>1059</v>
          </cell>
          <cell r="AA14">
            <v>-110</v>
          </cell>
          <cell r="AD14">
            <v>1651</v>
          </cell>
          <cell r="AE14">
            <v>1357</v>
          </cell>
          <cell r="AF14">
            <v>1271</v>
          </cell>
        </row>
        <row r="15">
          <cell r="I15">
            <v>47906</v>
          </cell>
          <cell r="M15">
            <v>51417</v>
          </cell>
          <cell r="V15">
            <v>12200</v>
          </cell>
          <cell r="W15">
            <v>11956.054889999999</v>
          </cell>
          <cell r="X15">
            <v>11514.945110000001</v>
          </cell>
          <cell r="Y15">
            <v>12235</v>
          </cell>
          <cell r="Z15">
            <v>11836</v>
          </cell>
          <cell r="AA15">
            <v>12876.35039</v>
          </cell>
          <cell r="AB15">
            <v>12882.64961</v>
          </cell>
          <cell r="AC15">
            <v>13822</v>
          </cell>
          <cell r="AD15">
            <v>13313</v>
          </cell>
          <cell r="AE15">
            <v>13957</v>
          </cell>
          <cell r="AF15">
            <v>13364</v>
          </cell>
        </row>
        <row r="18">
          <cell r="I18">
            <v>149940</v>
          </cell>
          <cell r="M18">
            <v>144331</v>
          </cell>
          <cell r="V18">
            <v>34550</v>
          </cell>
          <cell r="W18">
            <v>43427.822889999996</v>
          </cell>
          <cell r="X18">
            <v>36011.177110000004</v>
          </cell>
          <cell r="Y18">
            <v>35951</v>
          </cell>
          <cell r="Z18">
            <v>38149</v>
          </cell>
          <cell r="AA18">
            <v>40105.127999999997</v>
          </cell>
          <cell r="AB18">
            <v>29513.87202000001</v>
          </cell>
          <cell r="AC18">
            <v>36562.999979999993</v>
          </cell>
          <cell r="AD18">
            <v>38036</v>
          </cell>
          <cell r="AE18">
            <v>36056</v>
          </cell>
          <cell r="AF18">
            <v>35849</v>
          </cell>
        </row>
        <row r="19">
          <cell r="I19">
            <v>75167</v>
          </cell>
          <cell r="M19">
            <v>72305</v>
          </cell>
          <cell r="V19">
            <v>15906</v>
          </cell>
          <cell r="W19">
            <v>22098</v>
          </cell>
          <cell r="X19">
            <v>18816</v>
          </cell>
          <cell r="Y19">
            <v>18347</v>
          </cell>
          <cell r="Z19">
            <v>18912</v>
          </cell>
          <cell r="AA19">
            <v>19347</v>
          </cell>
          <cell r="AB19">
            <v>15920</v>
          </cell>
          <cell r="AC19">
            <v>18126</v>
          </cell>
          <cell r="AD19">
            <v>17979</v>
          </cell>
          <cell r="AE19">
            <v>18101</v>
          </cell>
          <cell r="AF19">
            <v>18408</v>
          </cell>
        </row>
        <row r="20">
          <cell r="I20">
            <v>16339</v>
          </cell>
          <cell r="M20">
            <v>18945</v>
          </cell>
          <cell r="V20">
            <v>3227</v>
          </cell>
          <cell r="W20">
            <v>3481</v>
          </cell>
          <cell r="X20">
            <v>4748</v>
          </cell>
          <cell r="Y20">
            <v>4883</v>
          </cell>
          <cell r="Z20">
            <v>4839</v>
          </cell>
          <cell r="AA20">
            <v>4680</v>
          </cell>
          <cell r="AB20">
            <v>4154</v>
          </cell>
          <cell r="AC20">
            <v>5272</v>
          </cell>
          <cell r="AD20">
            <v>3938</v>
          </cell>
          <cell r="AE20">
            <v>4467</v>
          </cell>
          <cell r="AF20">
            <v>5306</v>
          </cell>
        </row>
        <row r="21">
          <cell r="I21">
            <v>4021</v>
          </cell>
          <cell r="M21">
            <v>4083</v>
          </cell>
          <cell r="V21">
            <v>929</v>
          </cell>
          <cell r="W21">
            <v>1051</v>
          </cell>
          <cell r="X21">
            <v>984</v>
          </cell>
          <cell r="Y21">
            <v>1057</v>
          </cell>
          <cell r="Z21">
            <v>877</v>
          </cell>
          <cell r="AA21">
            <v>870</v>
          </cell>
          <cell r="AB21">
            <v>838</v>
          </cell>
          <cell r="AC21">
            <v>1498</v>
          </cell>
          <cell r="AD21">
            <v>1425</v>
          </cell>
          <cell r="AE21">
            <v>1290</v>
          </cell>
          <cell r="AF21">
            <v>1375</v>
          </cell>
        </row>
        <row r="22">
          <cell r="I22">
            <v>12318</v>
          </cell>
          <cell r="M22">
            <v>14862</v>
          </cell>
          <cell r="V22">
            <v>2298</v>
          </cell>
          <cell r="W22">
            <v>2430</v>
          </cell>
          <cell r="X22">
            <v>3764</v>
          </cell>
          <cell r="Y22">
            <v>3826</v>
          </cell>
          <cell r="Z22">
            <v>3962</v>
          </cell>
          <cell r="AA22">
            <v>3810</v>
          </cell>
          <cell r="AB22">
            <v>3316</v>
          </cell>
          <cell r="AC22">
            <v>3774</v>
          </cell>
          <cell r="AD22">
            <v>2513</v>
          </cell>
          <cell r="AE22">
            <v>3177</v>
          </cell>
          <cell r="AF22">
            <v>3931</v>
          </cell>
        </row>
        <row r="23">
          <cell r="I23">
            <v>12137</v>
          </cell>
          <cell r="M23">
            <v>12658</v>
          </cell>
          <cell r="V23">
            <v>2375</v>
          </cell>
          <cell r="W23">
            <v>3092</v>
          </cell>
          <cell r="X23">
            <v>3252</v>
          </cell>
          <cell r="Y23">
            <v>3418</v>
          </cell>
          <cell r="Z23">
            <v>3355</v>
          </cell>
          <cell r="AA23">
            <v>2966</v>
          </cell>
          <cell r="AB23">
            <v>2899</v>
          </cell>
          <cell r="AC23">
            <v>3438</v>
          </cell>
          <cell r="AD23">
            <v>3111</v>
          </cell>
          <cell r="AE23">
            <v>3046</v>
          </cell>
          <cell r="AF23">
            <v>5204</v>
          </cell>
        </row>
        <row r="24">
          <cell r="I24">
            <v>2329</v>
          </cell>
          <cell r="M24">
            <v>2634</v>
          </cell>
          <cell r="V24">
            <v>714</v>
          </cell>
          <cell r="W24">
            <v>479</v>
          </cell>
          <cell r="X24">
            <v>353</v>
          </cell>
          <cell r="Y24">
            <v>783</v>
          </cell>
          <cell r="Z24">
            <v>753</v>
          </cell>
          <cell r="AA24">
            <v>486</v>
          </cell>
          <cell r="AB24">
            <v>367</v>
          </cell>
          <cell r="AC24">
            <v>1028</v>
          </cell>
          <cell r="AD24">
            <v>1031</v>
          </cell>
          <cell r="AE24">
            <v>670</v>
          </cell>
          <cell r="AF24">
            <v>421</v>
          </cell>
        </row>
        <row r="25">
          <cell r="I25">
            <v>9808</v>
          </cell>
          <cell r="M25">
            <v>10024</v>
          </cell>
          <cell r="V25">
            <v>1661</v>
          </cell>
          <cell r="W25">
            <v>2613</v>
          </cell>
          <cell r="X25">
            <v>2899</v>
          </cell>
          <cell r="Y25">
            <v>2635</v>
          </cell>
          <cell r="Z25">
            <v>2602</v>
          </cell>
          <cell r="AA25">
            <v>2480</v>
          </cell>
          <cell r="AB25">
            <v>2532</v>
          </cell>
          <cell r="AC25">
            <v>2410</v>
          </cell>
          <cell r="AD25">
            <v>2080</v>
          </cell>
          <cell r="AE25">
            <v>2376</v>
          </cell>
          <cell r="AF25">
            <v>4783</v>
          </cell>
        </row>
        <row r="26">
          <cell r="I26">
            <v>34193</v>
          </cell>
          <cell r="M26">
            <v>27185</v>
          </cell>
          <cell r="V26">
            <v>7326</v>
          </cell>
          <cell r="W26">
            <v>12504</v>
          </cell>
          <cell r="X26">
            <v>7632</v>
          </cell>
          <cell r="Y26">
            <v>6731</v>
          </cell>
          <cell r="Z26">
            <v>7262</v>
          </cell>
          <cell r="AA26">
            <v>8288</v>
          </cell>
          <cell r="AB26">
            <v>5555</v>
          </cell>
          <cell r="AC26">
            <v>6080</v>
          </cell>
          <cell r="AD26">
            <v>6967</v>
          </cell>
          <cell r="AE26">
            <v>7112</v>
          </cell>
          <cell r="AF26">
            <v>4205</v>
          </cell>
        </row>
        <row r="30">
          <cell r="I30">
            <v>0</v>
          </cell>
          <cell r="M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22</v>
          </cell>
          <cell r="AE30">
            <v>0</v>
          </cell>
          <cell r="AF30">
            <v>0</v>
          </cell>
        </row>
        <row r="31">
          <cell r="I31">
            <v>12498</v>
          </cell>
          <cell r="M31">
            <v>13517</v>
          </cell>
          <cell r="V31">
            <v>2978</v>
          </cell>
          <cell r="W31">
            <v>3021</v>
          </cell>
          <cell r="X31">
            <v>3184</v>
          </cell>
          <cell r="Y31">
            <v>3315</v>
          </cell>
          <cell r="Z31">
            <v>3456</v>
          </cell>
          <cell r="AA31">
            <v>3413</v>
          </cell>
          <cell r="AB31">
            <v>3312</v>
          </cell>
          <cell r="AC31">
            <v>3336</v>
          </cell>
          <cell r="AD31">
            <v>3941</v>
          </cell>
          <cell r="AE31">
            <v>3476</v>
          </cell>
          <cell r="AF31">
            <v>3693</v>
          </cell>
        </row>
        <row r="32">
          <cell r="I32">
            <v>27815</v>
          </cell>
          <cell r="M32">
            <v>24326</v>
          </cell>
          <cell r="V32">
            <v>7604</v>
          </cell>
          <cell r="W32">
            <v>8955.6920900000005</v>
          </cell>
          <cell r="X32">
            <v>6183.3079099999995</v>
          </cell>
          <cell r="Y32">
            <v>5072</v>
          </cell>
          <cell r="Z32">
            <v>5864</v>
          </cell>
          <cell r="AA32">
            <v>9103</v>
          </cell>
          <cell r="AB32">
            <v>3844</v>
          </cell>
          <cell r="AC32">
            <v>5515</v>
          </cell>
          <cell r="AD32">
            <v>6819</v>
          </cell>
          <cell r="AE32">
            <v>6519</v>
          </cell>
          <cell r="AF32">
            <v>4865</v>
          </cell>
        </row>
        <row r="33">
          <cell r="I33">
            <v>46270</v>
          </cell>
          <cell r="M33">
            <v>46756</v>
          </cell>
          <cell r="V33">
            <v>10871</v>
          </cell>
          <cell r="W33">
            <v>12203</v>
          </cell>
          <cell r="X33">
            <v>10840</v>
          </cell>
          <cell r="Y33">
            <v>12356</v>
          </cell>
          <cell r="Z33">
            <v>13082</v>
          </cell>
          <cell r="AA33">
            <v>11360</v>
          </cell>
          <cell r="AB33">
            <v>9635</v>
          </cell>
          <cell r="AC33">
            <v>12679</v>
          </cell>
          <cell r="AD33">
            <v>12978</v>
          </cell>
          <cell r="AE33">
            <v>11198</v>
          </cell>
          <cell r="AF33">
            <v>12331</v>
          </cell>
        </row>
        <row r="34">
          <cell r="I34">
            <v>688</v>
          </cell>
          <cell r="M34">
            <v>944</v>
          </cell>
          <cell r="V34">
            <v>169</v>
          </cell>
          <cell r="W34">
            <v>171.13080000000002</v>
          </cell>
          <cell r="X34">
            <v>171.86919999999998</v>
          </cell>
          <cell r="Y34">
            <v>176</v>
          </cell>
          <cell r="Z34">
            <v>291</v>
          </cell>
          <cell r="AA34">
            <v>295.12799999999993</v>
          </cell>
          <cell r="AB34">
            <v>114.87202000000002</v>
          </cell>
          <cell r="AC34">
            <v>242.99998000000005</v>
          </cell>
          <cell r="AD34">
            <v>260</v>
          </cell>
          <cell r="AE34">
            <v>238</v>
          </cell>
          <cell r="AF34">
            <v>245</v>
          </cell>
        </row>
        <row r="35">
          <cell r="I35">
            <v>1151</v>
          </cell>
          <cell r="M35">
            <v>2684</v>
          </cell>
          <cell r="V35">
            <v>120</v>
          </cell>
          <cell r="W35">
            <v>264.2854099999995</v>
          </cell>
          <cell r="X35">
            <v>75.714590000000499</v>
          </cell>
          <cell r="Y35">
            <v>691</v>
          </cell>
          <cell r="Z35">
            <v>171</v>
          </cell>
          <cell r="AA35">
            <v>353.91520000000003</v>
          </cell>
          <cell r="AB35">
            <v>1203.0848000000001</v>
          </cell>
          <cell r="AC35">
            <v>956</v>
          </cell>
          <cell r="AD35">
            <v>547.06529</v>
          </cell>
          <cell r="AE35">
            <v>834.93471</v>
          </cell>
          <cell r="AF35">
            <v>396</v>
          </cell>
        </row>
        <row r="36">
          <cell r="I36">
            <v>-181037</v>
          </cell>
          <cell r="M36">
            <v>-206150</v>
          </cell>
          <cell r="V36">
            <v>-54322</v>
          </cell>
          <cell r="W36">
            <v>-43334.69335999999</v>
          </cell>
          <cell r="X36">
            <v>-36119.285220000005</v>
          </cell>
          <cell r="Y36">
            <v>-47261.021420000005</v>
          </cell>
          <cell r="Z36">
            <v>-56077</v>
          </cell>
          <cell r="AA36">
            <v>-44136.518420000008</v>
          </cell>
          <cell r="AB36">
            <v>-50091.481579999992</v>
          </cell>
          <cell r="AC36">
            <v>-55845</v>
          </cell>
          <cell r="AD36">
            <v>-65812.884980000003</v>
          </cell>
          <cell r="AE36">
            <v>-50974.115019999997</v>
          </cell>
          <cell r="AF36">
            <v>-49415.700000000012</v>
          </cell>
        </row>
        <row r="37">
          <cell r="I37">
            <v>-36806</v>
          </cell>
          <cell r="M37">
            <v>-36216.642070000002</v>
          </cell>
          <cell r="V37">
            <v>-9187</v>
          </cell>
          <cell r="W37">
            <v>-9414.9785799999991</v>
          </cell>
          <cell r="X37">
            <v>-8899</v>
          </cell>
          <cell r="Y37">
            <v>-9305.0214200000009</v>
          </cell>
          <cell r="Z37">
            <v>-9712.4268799999991</v>
          </cell>
          <cell r="AA37">
            <v>-9029.0982799999983</v>
          </cell>
          <cell r="AB37">
            <v>-8720.0111400000023</v>
          </cell>
          <cell r="AC37">
            <v>-8755.1057700000019</v>
          </cell>
          <cell r="AD37">
            <v>-8754</v>
          </cell>
          <cell r="AE37">
            <v>-8638.2000000000007</v>
          </cell>
          <cell r="AF37">
            <v>-8676.7999999999993</v>
          </cell>
        </row>
        <row r="39">
          <cell r="I39">
            <v>-61336</v>
          </cell>
          <cell r="M39">
            <v>-74011</v>
          </cell>
          <cell r="V39">
            <v>-15185</v>
          </cell>
          <cell r="W39">
            <v>-15202.146016069633</v>
          </cell>
          <cell r="X39">
            <v>-15328.853983930367</v>
          </cell>
          <cell r="Y39">
            <v>-15620</v>
          </cell>
          <cell r="Z39">
            <v>-17092.073929999999</v>
          </cell>
          <cell r="AA39">
            <v>-17477.701260000002</v>
          </cell>
          <cell r="AB39">
            <v>-17297.22481</v>
          </cell>
          <cell r="AC39">
            <v>-22144</v>
          </cell>
          <cell r="AD39">
            <v>-20587</v>
          </cell>
          <cell r="AE39">
            <v>-20045.300000000003</v>
          </cell>
          <cell r="AF39">
            <v>-18989.699999999997</v>
          </cell>
        </row>
        <row r="40">
          <cell r="I40">
            <v>-16495</v>
          </cell>
          <cell r="M40">
            <v>-21610</v>
          </cell>
          <cell r="V40">
            <v>-4219</v>
          </cell>
          <cell r="W40">
            <v>-4094.8208439303653</v>
          </cell>
          <cell r="X40">
            <v>-3856.1791560696347</v>
          </cell>
          <cell r="Y40">
            <v>-4325</v>
          </cell>
          <cell r="Z40">
            <v>-5322.0682100000004</v>
          </cell>
          <cell r="AA40">
            <v>-4979.1429600000001</v>
          </cell>
          <cell r="AB40">
            <v>-4958.7888299999995</v>
          </cell>
          <cell r="AC40">
            <v>-6350</v>
          </cell>
          <cell r="AD40">
            <v>-6277</v>
          </cell>
          <cell r="AE40">
            <v>-6425.2999999999993</v>
          </cell>
          <cell r="AF40">
            <v>-5046.7000000000007</v>
          </cell>
        </row>
        <row r="41">
          <cell r="I41">
            <v>-3970</v>
          </cell>
          <cell r="M41">
            <v>-4334</v>
          </cell>
          <cell r="V41">
            <v>-1034</v>
          </cell>
          <cell r="W41">
            <v>-1081.5885899999998</v>
          </cell>
          <cell r="X41">
            <v>-1095.4114100000002</v>
          </cell>
          <cell r="Y41">
            <v>-759</v>
          </cell>
          <cell r="Z41">
            <v>-1076</v>
          </cell>
          <cell r="AA41">
            <v>-1094.8690799999999</v>
          </cell>
          <cell r="AB41">
            <v>-1112.1309200000001</v>
          </cell>
          <cell r="AC41">
            <v>-1051</v>
          </cell>
          <cell r="AD41">
            <v>-1125</v>
          </cell>
          <cell r="AE41">
            <v>-1212.3000000000002</v>
          </cell>
          <cell r="AF41">
            <v>-1204.6999999999998</v>
          </cell>
        </row>
        <row r="42">
          <cell r="I42">
            <v>-8420</v>
          </cell>
          <cell r="M42">
            <v>-15527.710999999999</v>
          </cell>
          <cell r="V42">
            <v>-13285</v>
          </cell>
          <cell r="W42">
            <v>-434.46224000000075</v>
          </cell>
          <cell r="X42">
            <v>5747.4622400000007</v>
          </cell>
          <cell r="Y42">
            <v>-448</v>
          </cell>
          <cell r="Z42">
            <v>-10353.719849999999</v>
          </cell>
          <cell r="AA42">
            <v>-292.65455000000111</v>
          </cell>
          <cell r="AB42">
            <v>-4087.6255999999994</v>
          </cell>
          <cell r="AC42">
            <v>-793.71099999999933</v>
          </cell>
          <cell r="AD42">
            <v>-15087</v>
          </cell>
          <cell r="AE42">
            <v>-171.29999999999927</v>
          </cell>
          <cell r="AF42">
            <v>-789.70000000000073</v>
          </cell>
        </row>
        <row r="43">
          <cell r="I43">
            <v>-6752</v>
          </cell>
          <cell r="M43">
            <v>-13874</v>
          </cell>
          <cell r="V43">
            <v>-12888</v>
          </cell>
          <cell r="W43">
            <v>-1</v>
          </cell>
          <cell r="X43">
            <v>6159</v>
          </cell>
          <cell r="Y43">
            <v>-22</v>
          </cell>
          <cell r="Z43">
            <v>-10022</v>
          </cell>
          <cell r="AA43">
            <v>-2</v>
          </cell>
          <cell r="AB43">
            <v>-3765</v>
          </cell>
          <cell r="AC43">
            <v>-85</v>
          </cell>
          <cell r="AD43">
            <v>-14194</v>
          </cell>
          <cell r="AE43">
            <v>-4</v>
          </cell>
          <cell r="AF43">
            <v>-291</v>
          </cell>
        </row>
        <row r="44">
          <cell r="I44">
            <v>-48466</v>
          </cell>
          <cell r="M44">
            <v>-49676</v>
          </cell>
          <cell r="V44">
            <v>-10131</v>
          </cell>
          <cell r="W44">
            <v>-11545.24338</v>
          </cell>
          <cell r="X44">
            <v>-11497.75662</v>
          </cell>
          <cell r="Y44">
            <v>-15292</v>
          </cell>
          <cell r="Z44">
            <v>-11283.76454</v>
          </cell>
          <cell r="AA44">
            <v>-10220.96399</v>
          </cell>
          <cell r="AB44">
            <v>-12996.27147</v>
          </cell>
          <cell r="AC44">
            <v>-15175</v>
          </cell>
          <cell r="AD44">
            <v>-12947.884980000001</v>
          </cell>
          <cell r="AE44">
            <v>-13242.415019999999</v>
          </cell>
          <cell r="AF44">
            <v>-13520.7</v>
          </cell>
        </row>
        <row r="45">
          <cell r="I45">
            <v>-5544</v>
          </cell>
          <cell r="M45">
            <v>-4775</v>
          </cell>
          <cell r="V45">
            <v>-1283</v>
          </cell>
          <cell r="W45">
            <v>-1559.4537099999998</v>
          </cell>
          <cell r="X45">
            <v>-1189.5462900000002</v>
          </cell>
          <cell r="Y45">
            <v>-1512</v>
          </cell>
          <cell r="Z45">
            <v>-1236.2020400000001</v>
          </cell>
          <cell r="AA45">
            <v>-1043.4909899999998</v>
          </cell>
          <cell r="AB45">
            <v>-919.30697000000009</v>
          </cell>
          <cell r="AC45">
            <v>-1576</v>
          </cell>
          <cell r="AD45">
            <v>-1035</v>
          </cell>
          <cell r="AE45">
            <v>-1239.3000000000002</v>
          </cell>
          <cell r="AF45">
            <v>-1187.6999999999998</v>
          </cell>
        </row>
        <row r="46">
          <cell r="I46">
            <v>-1901</v>
          </cell>
          <cell r="M46">
            <v>-950</v>
          </cell>
          <cell r="V46">
            <v>-1131</v>
          </cell>
          <cell r="W46">
            <v>1407</v>
          </cell>
          <cell r="X46">
            <v>-341</v>
          </cell>
          <cell r="Y46">
            <v>-1836</v>
          </cell>
          <cell r="Z46">
            <v>-1061</v>
          </cell>
          <cell r="AA46">
            <v>783</v>
          </cell>
          <cell r="AB46">
            <v>-595</v>
          </cell>
          <cell r="AC46">
            <v>-77</v>
          </cell>
          <cell r="AD46">
            <v>-287</v>
          </cell>
          <cell r="AE46">
            <v>1589</v>
          </cell>
          <cell r="AF46">
            <v>-753</v>
          </cell>
        </row>
        <row r="47">
          <cell r="I47">
            <v>6616</v>
          </cell>
          <cell r="M47">
            <v>4212</v>
          </cell>
          <cell r="V47">
            <v>1330</v>
          </cell>
          <cell r="W47">
            <v>1875.513690000123</v>
          </cell>
          <cell r="X47">
            <v>1896.486309999877</v>
          </cell>
          <cell r="Y47">
            <v>1514</v>
          </cell>
          <cell r="Z47">
            <v>1076.25326</v>
          </cell>
          <cell r="AA47">
            <v>719.36516000000006</v>
          </cell>
          <cell r="AB47">
            <v>262.38157999999999</v>
          </cell>
          <cell r="AC47">
            <v>2155</v>
          </cell>
          <cell r="AD47">
            <v>319.81968999999998</v>
          </cell>
          <cell r="AE47">
            <v>359.18031000000002</v>
          </cell>
          <cell r="AF47">
            <v>547</v>
          </cell>
        </row>
        <row r="48">
          <cell r="I48">
            <v>-3345</v>
          </cell>
          <cell r="M48">
            <v>-11691</v>
          </cell>
          <cell r="V48">
            <v>-654</v>
          </cell>
          <cell r="W48">
            <v>-918.99972000000002</v>
          </cell>
          <cell r="X48">
            <v>-933.00027999999998</v>
          </cell>
          <cell r="Y48">
            <v>-839</v>
          </cell>
          <cell r="Z48">
            <v>-865.6</v>
          </cell>
          <cell r="AA48">
            <v>-4602.3999999999996</v>
          </cell>
          <cell r="AB48">
            <v>-245</v>
          </cell>
          <cell r="AC48">
            <v>-5978</v>
          </cell>
          <cell r="AD48">
            <v>-653</v>
          </cell>
          <cell r="AE48">
            <v>52</v>
          </cell>
          <cell r="AF48">
            <v>-1069</v>
          </cell>
        </row>
        <row r="49">
          <cell r="I49">
            <v>157774</v>
          </cell>
          <cell r="M49">
            <v>189380</v>
          </cell>
          <cell r="V49">
            <v>29379</v>
          </cell>
          <cell r="W49">
            <v>48168.75878000012</v>
          </cell>
          <cell r="X49">
            <v>47020.262639999884</v>
          </cell>
          <cell r="Y49">
            <v>33205.978579999995</v>
          </cell>
          <cell r="Z49">
            <v>40348.653259999999</v>
          </cell>
          <cell r="AA49">
            <v>54129.615309999972</v>
          </cell>
          <cell r="AB49">
            <v>38313.731430000029</v>
          </cell>
          <cell r="AC49">
            <v>56588</v>
          </cell>
          <cell r="AD49">
            <v>44870</v>
          </cell>
          <cell r="AE49">
            <v>49160</v>
          </cell>
          <cell r="AF49">
            <v>39932.299999999988</v>
          </cell>
        </row>
        <row r="50">
          <cell r="I50">
            <v>8911</v>
          </cell>
          <cell r="M50">
            <v>6166</v>
          </cell>
          <cell r="V50">
            <v>2095</v>
          </cell>
          <cell r="W50">
            <v>2402.0188199999975</v>
          </cell>
          <cell r="X50">
            <v>2605.3190600000089</v>
          </cell>
          <cell r="Y50">
            <v>1808.6621199999936</v>
          </cell>
          <cell r="Z50">
            <v>4280</v>
          </cell>
          <cell r="AA50">
            <v>1145.3000000000002</v>
          </cell>
          <cell r="AB50">
            <v>487.69999999999982</v>
          </cell>
          <cell r="AC50">
            <v>253</v>
          </cell>
          <cell r="AD50">
            <v>129</v>
          </cell>
          <cell r="AE50">
            <v>240</v>
          </cell>
          <cell r="AF50">
            <v>12</v>
          </cell>
        </row>
        <row r="52">
          <cell r="I52">
            <v>-26687</v>
          </cell>
          <cell r="M52">
            <v>-21220</v>
          </cell>
          <cell r="V52">
            <v>-2115</v>
          </cell>
          <cell r="W52">
            <v>-2306.42263</v>
          </cell>
          <cell r="X52">
            <v>-4371.7569199999998</v>
          </cell>
          <cell r="Y52">
            <v>-17893.820449999999</v>
          </cell>
          <cell r="Z52">
            <v>-9114.6</v>
          </cell>
          <cell r="AA52">
            <v>-5633.4</v>
          </cell>
          <cell r="AB52">
            <v>-4226</v>
          </cell>
          <cell r="AC52">
            <v>-2246</v>
          </cell>
          <cell r="AD52">
            <v>-3476.5</v>
          </cell>
          <cell r="AE52">
            <v>-3170.5</v>
          </cell>
          <cell r="AF52">
            <v>-2399</v>
          </cell>
        </row>
        <row r="55">
          <cell r="I55">
            <v>11262</v>
          </cell>
          <cell r="M55">
            <v>15748</v>
          </cell>
          <cell r="V55">
            <v>989</v>
          </cell>
          <cell r="W55">
            <v>3638.7088008035917</v>
          </cell>
          <cell r="X55">
            <v>4691.9799157785001</v>
          </cell>
          <cell r="Y55">
            <v>1942.3112834179083</v>
          </cell>
          <cell r="Z55">
            <v>1981.4</v>
          </cell>
          <cell r="AA55">
            <v>4403.6000000000004</v>
          </cell>
          <cell r="AB55">
            <v>4557</v>
          </cell>
          <cell r="AC55">
            <v>4806</v>
          </cell>
          <cell r="AD55">
            <v>5358</v>
          </cell>
          <cell r="AE55">
            <v>7859</v>
          </cell>
          <cell r="AF55">
            <v>5937</v>
          </cell>
        </row>
        <row r="56">
          <cell r="I56">
            <v>151260</v>
          </cell>
          <cell r="M56">
            <v>190074</v>
          </cell>
          <cell r="V56">
            <v>30348</v>
          </cell>
          <cell r="W56">
            <v>51903.06377080371</v>
          </cell>
          <cell r="X56">
            <v>49945.804695778381</v>
          </cell>
          <cell r="Y56">
            <v>19063.131533417909</v>
          </cell>
          <cell r="Z56">
            <v>37495.453260000002</v>
          </cell>
          <cell r="AA56">
            <v>54045.115309999972</v>
          </cell>
          <cell r="AB56">
            <v>39132.431430000026</v>
          </cell>
          <cell r="AC56">
            <v>59401</v>
          </cell>
          <cell r="AD56">
            <v>46879</v>
          </cell>
          <cell r="AE56">
            <v>54090</v>
          </cell>
          <cell r="AF56">
            <v>43482.299999999988</v>
          </cell>
        </row>
        <row r="57">
          <cell r="I57">
            <v>-30761</v>
          </cell>
          <cell r="M57">
            <v>-37804</v>
          </cell>
          <cell r="V57">
            <v>-5896</v>
          </cell>
          <cell r="W57">
            <v>-9353</v>
          </cell>
          <cell r="X57">
            <v>-8813</v>
          </cell>
          <cell r="Y57">
            <v>-6699</v>
          </cell>
          <cell r="Z57">
            <v>-8225</v>
          </cell>
          <cell r="AA57">
            <v>-10559</v>
          </cell>
          <cell r="AB57">
            <v>-7205</v>
          </cell>
          <cell r="AC57">
            <v>-11815</v>
          </cell>
          <cell r="AD57">
            <v>-8204</v>
          </cell>
          <cell r="AE57">
            <v>-8848</v>
          </cell>
          <cell r="AF57">
            <v>-7477</v>
          </cell>
        </row>
        <row r="58">
          <cell r="I58">
            <v>120499</v>
          </cell>
          <cell r="M58">
            <v>152270</v>
          </cell>
          <cell r="V58">
            <v>24452</v>
          </cell>
          <cell r="W58">
            <v>42550.06377080371</v>
          </cell>
          <cell r="X58">
            <v>41132.804695778381</v>
          </cell>
          <cell r="Y58">
            <v>12364.131533417909</v>
          </cell>
          <cell r="Z58">
            <v>29270.453260000002</v>
          </cell>
          <cell r="AA58">
            <v>43486.115309999972</v>
          </cell>
          <cell r="AB58">
            <v>31927.431430000026</v>
          </cell>
          <cell r="AC58">
            <v>47586</v>
          </cell>
          <cell r="AD58">
            <v>38675</v>
          </cell>
          <cell r="AE58">
            <v>45242</v>
          </cell>
          <cell r="AF58">
            <v>36005.299999999988</v>
          </cell>
        </row>
        <row r="76">
          <cell r="H76">
            <v>585647.02598550008</v>
          </cell>
        </row>
        <row r="77">
          <cell r="G77">
            <v>100642.4452</v>
          </cell>
          <cell r="H77">
            <v>97302.800180000006</v>
          </cell>
          <cell r="J77">
            <v>98234</v>
          </cell>
          <cell r="K77">
            <v>95597</v>
          </cell>
          <cell r="L77">
            <v>93397</v>
          </cell>
          <cell r="M77">
            <v>97333</v>
          </cell>
          <cell r="N77">
            <v>94924</v>
          </cell>
          <cell r="O77">
            <v>92809.021420000005</v>
          </cell>
          <cell r="P77">
            <v>90469.021420000005</v>
          </cell>
        </row>
        <row r="78">
          <cell r="G78">
            <v>24254.113200000003</v>
          </cell>
          <cell r="H78">
            <v>23405.654569999999</v>
          </cell>
          <cell r="J78">
            <v>21323</v>
          </cell>
          <cell r="K78">
            <v>20494</v>
          </cell>
          <cell r="L78">
            <v>18985</v>
          </cell>
          <cell r="M78">
            <v>13984</v>
          </cell>
          <cell r="N78">
            <v>17116</v>
          </cell>
          <cell r="O78">
            <v>11533</v>
          </cell>
          <cell r="P78">
            <v>10352</v>
          </cell>
        </row>
        <row r="79">
          <cell r="G79">
            <v>246779.57621999999</v>
          </cell>
          <cell r="H79">
            <v>247314.49116000001</v>
          </cell>
          <cell r="J79">
            <v>246011</v>
          </cell>
          <cell r="K79">
            <v>241868</v>
          </cell>
          <cell r="L79">
            <v>241524</v>
          </cell>
          <cell r="M79">
            <v>253200</v>
          </cell>
          <cell r="N79">
            <v>248221</v>
          </cell>
          <cell r="O79">
            <v>256208.7383</v>
          </cell>
          <cell r="P79">
            <v>257154</v>
          </cell>
        </row>
        <row r="80">
          <cell r="K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G81">
            <v>204763</v>
          </cell>
          <cell r="H81">
            <v>208384</v>
          </cell>
          <cell r="J81">
            <v>211737</v>
          </cell>
          <cell r="K81">
            <v>211132</v>
          </cell>
          <cell r="L81">
            <v>216251</v>
          </cell>
          <cell r="M81">
            <v>220395</v>
          </cell>
          <cell r="N81">
            <v>226814</v>
          </cell>
          <cell r="O81">
            <v>226586</v>
          </cell>
          <cell r="P81">
            <v>231630</v>
          </cell>
        </row>
        <row r="82">
          <cell r="G82">
            <v>2.6799999992363155E-2</v>
          </cell>
          <cell r="H82">
            <v>0</v>
          </cell>
          <cell r="J82">
            <v>4000</v>
          </cell>
          <cell r="K82">
            <v>0</v>
          </cell>
          <cell r="L82">
            <v>4000</v>
          </cell>
          <cell r="M82">
            <v>0</v>
          </cell>
          <cell r="N82">
            <v>0</v>
          </cell>
          <cell r="P82">
            <v>-7.3199999984353781E-2</v>
          </cell>
        </row>
        <row r="83">
          <cell r="G83">
            <v>1167.1259099999988</v>
          </cell>
          <cell r="H83">
            <v>773.71397999999863</v>
          </cell>
          <cell r="J83">
            <v>566</v>
          </cell>
          <cell r="K83">
            <v>399</v>
          </cell>
          <cell r="L83">
            <v>475</v>
          </cell>
          <cell r="M83">
            <v>179</v>
          </cell>
          <cell r="N83">
            <v>145</v>
          </cell>
          <cell r="O83">
            <v>65</v>
          </cell>
          <cell r="P83">
            <v>0</v>
          </cell>
        </row>
        <row r="84">
          <cell r="G84">
            <v>1432.3702755000002</v>
          </cell>
          <cell r="H84">
            <v>706.3660954999998</v>
          </cell>
          <cell r="J84">
            <v>2844</v>
          </cell>
          <cell r="K84">
            <v>1219</v>
          </cell>
          <cell r="L84">
            <v>2109</v>
          </cell>
          <cell r="M84">
            <v>2888</v>
          </cell>
          <cell r="N84">
            <v>9431</v>
          </cell>
          <cell r="O84">
            <v>7762.27</v>
          </cell>
          <cell r="P84">
            <v>4006.27</v>
          </cell>
        </row>
        <row r="85">
          <cell r="G85">
            <v>0</v>
          </cell>
          <cell r="H85">
            <v>0</v>
          </cell>
          <cell r="J85">
            <v>0</v>
          </cell>
          <cell r="K85">
            <v>0</v>
          </cell>
          <cell r="L85">
            <v>300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7">
          <cell r="G87">
            <v>105</v>
          </cell>
          <cell r="H87">
            <v>130</v>
          </cell>
          <cell r="J87">
            <v>113</v>
          </cell>
          <cell r="K87">
            <v>116</v>
          </cell>
          <cell r="L87">
            <v>121</v>
          </cell>
          <cell r="M87">
            <v>115</v>
          </cell>
          <cell r="N87">
            <v>121</v>
          </cell>
          <cell r="O87">
            <v>121</v>
          </cell>
          <cell r="P87">
            <v>122</v>
          </cell>
        </row>
        <row r="88">
          <cell r="G88">
            <v>2801.1374000000001</v>
          </cell>
          <cell r="H88">
            <v>1953</v>
          </cell>
          <cell r="J88">
            <v>1719</v>
          </cell>
          <cell r="K88">
            <v>1409</v>
          </cell>
          <cell r="L88">
            <v>1232</v>
          </cell>
          <cell r="M88">
            <v>2393</v>
          </cell>
          <cell r="N88">
            <v>3276</v>
          </cell>
          <cell r="O88">
            <v>3007</v>
          </cell>
          <cell r="P88">
            <v>2494.4499999999998</v>
          </cell>
        </row>
        <row r="89">
          <cell r="G89">
            <v>4222</v>
          </cell>
          <cell r="H89">
            <v>5677</v>
          </cell>
          <cell r="J89">
            <v>1295</v>
          </cell>
          <cell r="K89">
            <v>1170</v>
          </cell>
          <cell r="L89">
            <v>1265</v>
          </cell>
          <cell r="M89">
            <v>1623</v>
          </cell>
          <cell r="N89">
            <v>1734</v>
          </cell>
          <cell r="O89">
            <v>1435</v>
          </cell>
          <cell r="P89">
            <v>1335</v>
          </cell>
        </row>
        <row r="90">
          <cell r="H90">
            <v>645424</v>
          </cell>
          <cell r="J90">
            <v>740208</v>
          </cell>
          <cell r="K90">
            <v>808440</v>
          </cell>
          <cell r="L90">
            <v>733398</v>
          </cell>
          <cell r="M90">
            <v>773362</v>
          </cell>
          <cell r="N90">
            <v>870367</v>
          </cell>
          <cell r="O90">
            <v>844358</v>
          </cell>
          <cell r="P90">
            <v>736318</v>
          </cell>
        </row>
        <row r="91">
          <cell r="G91">
            <v>47</v>
          </cell>
          <cell r="H91">
            <v>46</v>
          </cell>
          <cell r="J91">
            <v>13</v>
          </cell>
          <cell r="K91">
            <v>16</v>
          </cell>
          <cell r="L91">
            <v>15</v>
          </cell>
          <cell r="M91">
            <v>11</v>
          </cell>
          <cell r="N91">
            <v>26</v>
          </cell>
          <cell r="O91">
            <v>20</v>
          </cell>
          <cell r="P91">
            <v>15</v>
          </cell>
        </row>
        <row r="92">
          <cell r="G92">
            <v>0</v>
          </cell>
          <cell r="H92">
            <v>114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256</v>
          </cell>
          <cell r="P92">
            <v>615</v>
          </cell>
        </row>
        <row r="93">
          <cell r="G93">
            <v>73153.970910000004</v>
          </cell>
          <cell r="H93">
            <v>56169</v>
          </cell>
          <cell r="J93">
            <v>68068</v>
          </cell>
          <cell r="K93">
            <v>62097</v>
          </cell>
          <cell r="L93">
            <v>43938</v>
          </cell>
          <cell r="M93">
            <v>55229</v>
          </cell>
          <cell r="N93">
            <v>69171</v>
          </cell>
          <cell r="O93">
            <v>65754</v>
          </cell>
          <cell r="P93">
            <v>149897.02900000001</v>
          </cell>
        </row>
        <row r="94">
          <cell r="G94">
            <v>391.60960999999952</v>
          </cell>
          <cell r="H94">
            <v>236.86810999999898</v>
          </cell>
          <cell r="J94">
            <v>239</v>
          </cell>
          <cell r="K94">
            <v>223</v>
          </cell>
          <cell r="L94">
            <v>293</v>
          </cell>
          <cell r="M94">
            <v>137</v>
          </cell>
          <cell r="N94">
            <v>139</v>
          </cell>
          <cell r="O94">
            <v>118</v>
          </cell>
          <cell r="P94">
            <v>74</v>
          </cell>
        </row>
        <row r="95">
          <cell r="G95">
            <v>2503</v>
          </cell>
          <cell r="H95">
            <v>1797</v>
          </cell>
          <cell r="J95">
            <v>1856</v>
          </cell>
          <cell r="K95">
            <v>3048</v>
          </cell>
          <cell r="L95">
            <v>2786</v>
          </cell>
          <cell r="M95">
            <v>1696</v>
          </cell>
          <cell r="N95">
            <v>2582</v>
          </cell>
          <cell r="O95">
            <v>2760</v>
          </cell>
          <cell r="P95">
            <v>3088</v>
          </cell>
        </row>
        <row r="97"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G98">
            <v>217711</v>
          </cell>
          <cell r="H98">
            <v>333693</v>
          </cell>
          <cell r="J98">
            <v>243280</v>
          </cell>
          <cell r="K98">
            <v>316505</v>
          </cell>
          <cell r="L98">
            <v>264147</v>
          </cell>
          <cell r="M98">
            <v>305131</v>
          </cell>
          <cell r="N98">
            <v>417058</v>
          </cell>
          <cell r="O98">
            <v>499229</v>
          </cell>
          <cell r="P98">
            <v>256081</v>
          </cell>
        </row>
        <row r="99"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655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G101">
            <v>0</v>
          </cell>
          <cell r="H101">
            <v>0</v>
          </cell>
          <cell r="J101">
            <v>4397</v>
          </cell>
          <cell r="K101">
            <v>4507</v>
          </cell>
          <cell r="L101">
            <v>4302</v>
          </cell>
          <cell r="M101">
            <v>140</v>
          </cell>
          <cell r="N101">
            <v>0</v>
          </cell>
          <cell r="O101">
            <v>299</v>
          </cell>
          <cell r="P101">
            <v>399</v>
          </cell>
        </row>
        <row r="102">
          <cell r="G102">
            <v>478131</v>
          </cell>
          <cell r="H102">
            <v>253368</v>
          </cell>
          <cell r="J102">
            <v>422355</v>
          </cell>
          <cell r="K102">
            <v>422044</v>
          </cell>
          <cell r="L102">
            <v>417262</v>
          </cell>
          <cell r="M102">
            <v>411018</v>
          </cell>
          <cell r="N102">
            <v>381391</v>
          </cell>
          <cell r="O102">
            <v>275922</v>
          </cell>
          <cell r="P102">
            <v>326149</v>
          </cell>
        </row>
        <row r="103"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H104">
            <v>1231071.0259855001</v>
          </cell>
        </row>
        <row r="105">
          <cell r="H105">
            <v>862381.91252680006</v>
          </cell>
        </row>
        <row r="107">
          <cell r="G107">
            <v>63865</v>
          </cell>
          <cell r="H107">
            <v>63865</v>
          </cell>
          <cell r="J107">
            <v>63865</v>
          </cell>
          <cell r="K107">
            <v>63865</v>
          </cell>
          <cell r="L107">
            <v>63865</v>
          </cell>
          <cell r="M107">
            <v>63865</v>
          </cell>
          <cell r="N107">
            <v>63865</v>
          </cell>
          <cell r="O107">
            <v>63865</v>
          </cell>
          <cell r="P107">
            <v>63865</v>
          </cell>
        </row>
        <row r="108">
          <cell r="G108">
            <v>1145</v>
          </cell>
          <cell r="H108">
            <v>1185</v>
          </cell>
          <cell r="J108">
            <v>514</v>
          </cell>
          <cell r="K108">
            <v>1204</v>
          </cell>
          <cell r="L108">
            <v>1770</v>
          </cell>
          <cell r="M108">
            <v>1063</v>
          </cell>
          <cell r="N108">
            <v>2130</v>
          </cell>
          <cell r="O108">
            <v>1105</v>
          </cell>
          <cell r="P108">
            <v>212</v>
          </cell>
        </row>
        <row r="109">
          <cell r="G109">
            <v>755610.19275350019</v>
          </cell>
          <cell r="H109">
            <v>796734.91252680006</v>
          </cell>
          <cell r="J109">
            <v>836586.46965799993</v>
          </cell>
          <cell r="K109">
            <v>779530.49557799986</v>
          </cell>
          <cell r="L109">
            <v>811958</v>
          </cell>
          <cell r="M109">
            <v>852582</v>
          </cell>
          <cell r="N109">
            <v>897269</v>
          </cell>
          <cell r="O109">
            <v>831549.68782950006</v>
          </cell>
          <cell r="P109">
            <v>867545.20187809994</v>
          </cell>
        </row>
        <row r="110">
          <cell r="G110">
            <v>587.54568200000006</v>
          </cell>
          <cell r="H110">
            <v>597</v>
          </cell>
          <cell r="J110">
            <v>611.88088200000004</v>
          </cell>
          <cell r="K110">
            <v>610.49168199999997</v>
          </cell>
          <cell r="L110">
            <v>611</v>
          </cell>
          <cell r="M110">
            <v>619</v>
          </cell>
          <cell r="N110">
            <v>630</v>
          </cell>
          <cell r="O110">
            <v>639.26869050000016</v>
          </cell>
          <cell r="P110">
            <v>648.75464190000014</v>
          </cell>
        </row>
        <row r="111">
          <cell r="H111">
            <v>283072.20656870003</v>
          </cell>
        </row>
        <row r="112">
          <cell r="G112">
            <v>244156</v>
          </cell>
          <cell r="H112">
            <v>244253</v>
          </cell>
          <cell r="J112">
            <v>244448</v>
          </cell>
          <cell r="K112">
            <v>244545</v>
          </cell>
          <cell r="L112">
            <v>244641</v>
          </cell>
          <cell r="M112">
            <v>244738</v>
          </cell>
          <cell r="N112">
            <v>124873</v>
          </cell>
          <cell r="O112">
            <v>124937</v>
          </cell>
          <cell r="P112">
            <v>125000</v>
          </cell>
        </row>
        <row r="113">
          <cell r="G113">
            <v>1005</v>
          </cell>
          <cell r="H113">
            <v>929</v>
          </cell>
          <cell r="J113">
            <v>960</v>
          </cell>
          <cell r="K113">
            <v>960</v>
          </cell>
          <cell r="L113">
            <v>950</v>
          </cell>
          <cell r="M113">
            <v>1116</v>
          </cell>
          <cell r="N113">
            <v>1072</v>
          </cell>
          <cell r="O113">
            <v>1761</v>
          </cell>
          <cell r="P113">
            <v>1678</v>
          </cell>
        </row>
        <row r="114"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G115">
            <v>18485.82084</v>
          </cell>
          <cell r="H115">
            <v>17238</v>
          </cell>
          <cell r="J115">
            <v>14839.786579999998</v>
          </cell>
          <cell r="K115">
            <v>13777.320759999999</v>
          </cell>
          <cell r="L115">
            <v>12487</v>
          </cell>
          <cell r="M115">
            <v>9493</v>
          </cell>
          <cell r="N115">
            <v>10077</v>
          </cell>
          <cell r="O115">
            <v>6846</v>
          </cell>
          <cell r="P115">
            <v>5482</v>
          </cell>
        </row>
        <row r="116"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G117">
            <v>0</v>
          </cell>
          <cell r="H117">
            <v>0</v>
          </cell>
          <cell r="J117">
            <v>550</v>
          </cell>
          <cell r="K117">
            <v>876</v>
          </cell>
          <cell r="L117">
            <v>929.99998000000005</v>
          </cell>
          <cell r="M117">
            <v>6776</v>
          </cell>
          <cell r="N117">
            <v>1088</v>
          </cell>
          <cell r="O117">
            <v>5887</v>
          </cell>
          <cell r="P117">
            <v>5967</v>
          </cell>
        </row>
        <row r="118">
          <cell r="G118">
            <v>4753</v>
          </cell>
          <cell r="H118">
            <v>5444</v>
          </cell>
          <cell r="J118">
            <v>7532</v>
          </cell>
          <cell r="K118">
            <v>9325</v>
          </cell>
          <cell r="L118">
            <v>10516</v>
          </cell>
          <cell r="M118">
            <v>12461</v>
          </cell>
          <cell r="N118">
            <v>15033</v>
          </cell>
          <cell r="O118">
            <v>17127</v>
          </cell>
          <cell r="P118">
            <v>19935</v>
          </cell>
        </row>
        <row r="119">
          <cell r="G119">
            <v>2314.4208200000003</v>
          </cell>
          <cell r="H119">
            <v>4690.2065686999995</v>
          </cell>
          <cell r="J119">
            <v>360</v>
          </cell>
          <cell r="K119">
            <v>417</v>
          </cell>
          <cell r="L119">
            <v>497</v>
          </cell>
          <cell r="M119">
            <v>2113</v>
          </cell>
          <cell r="N119">
            <v>0</v>
          </cell>
          <cell r="O119">
            <v>0</v>
          </cell>
          <cell r="P119">
            <v>0</v>
          </cell>
        </row>
        <row r="120">
          <cell r="G120">
            <v>0</v>
          </cell>
          <cell r="H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G121">
            <v>10458</v>
          </cell>
          <cell r="H121">
            <v>10518</v>
          </cell>
          <cell r="J121">
            <v>8164</v>
          </cell>
          <cell r="K121">
            <v>8130</v>
          </cell>
          <cell r="L121">
            <v>7011</v>
          </cell>
          <cell r="M121">
            <v>12250</v>
          </cell>
          <cell r="N121">
            <v>7341</v>
          </cell>
          <cell r="O121">
            <v>10592</v>
          </cell>
          <cell r="P121">
            <v>10559</v>
          </cell>
        </row>
        <row r="122">
          <cell r="H122">
            <v>85616.976999999999</v>
          </cell>
        </row>
        <row r="123">
          <cell r="G123">
            <v>1893</v>
          </cell>
          <cell r="H123">
            <v>2097</v>
          </cell>
          <cell r="J123">
            <v>2087</v>
          </cell>
          <cell r="K123">
            <v>1902</v>
          </cell>
          <cell r="L123">
            <v>2098</v>
          </cell>
          <cell r="M123">
            <v>1167</v>
          </cell>
          <cell r="N123">
            <v>121733</v>
          </cell>
          <cell r="O123">
            <v>121127</v>
          </cell>
          <cell r="P123">
            <v>121817</v>
          </cell>
        </row>
        <row r="124">
          <cell r="G124">
            <v>31901.59534</v>
          </cell>
          <cell r="H124">
            <v>13788</v>
          </cell>
          <cell r="J124">
            <v>21408</v>
          </cell>
          <cell r="K124">
            <v>22217</v>
          </cell>
          <cell r="L124">
            <v>9663</v>
          </cell>
          <cell r="M124">
            <v>15117</v>
          </cell>
          <cell r="N124">
            <v>19445</v>
          </cell>
          <cell r="O124">
            <v>12551</v>
          </cell>
          <cell r="P124">
            <v>12948</v>
          </cell>
        </row>
        <row r="125">
          <cell r="G125">
            <v>13624</v>
          </cell>
          <cell r="H125">
            <v>16474</v>
          </cell>
          <cell r="J125">
            <v>15788</v>
          </cell>
          <cell r="K125">
            <v>14886</v>
          </cell>
          <cell r="L125">
            <v>17119</v>
          </cell>
          <cell r="M125">
            <v>23750</v>
          </cell>
          <cell r="N125">
            <v>29365</v>
          </cell>
          <cell r="O125">
            <v>20232</v>
          </cell>
          <cell r="P125">
            <v>22306</v>
          </cell>
        </row>
        <row r="126"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G127">
            <v>5011.44254</v>
          </cell>
          <cell r="H127">
            <v>5051</v>
          </cell>
          <cell r="J127">
            <v>5207</v>
          </cell>
          <cell r="K127">
            <v>5349</v>
          </cell>
          <cell r="L127">
            <v>5365</v>
          </cell>
          <cell r="M127">
            <v>5396</v>
          </cell>
          <cell r="N127">
            <v>5676</v>
          </cell>
          <cell r="O127">
            <v>5411</v>
          </cell>
          <cell r="P127">
            <v>5409</v>
          </cell>
        </row>
        <row r="128">
          <cell r="G128">
            <v>8552.0210000000006</v>
          </cell>
          <cell r="H128">
            <v>1530.9770000000003</v>
          </cell>
          <cell r="J128">
            <v>2367</v>
          </cell>
          <cell r="K128">
            <v>1751</v>
          </cell>
          <cell r="L128">
            <v>6359</v>
          </cell>
          <cell r="M128">
            <v>6744</v>
          </cell>
          <cell r="N128">
            <v>16558</v>
          </cell>
          <cell r="O128">
            <v>10147</v>
          </cell>
          <cell r="P128">
            <v>6515</v>
          </cell>
        </row>
        <row r="129"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G130">
            <v>22218.515380000001</v>
          </cell>
          <cell r="H130">
            <v>12015</v>
          </cell>
          <cell r="J130">
            <v>35629</v>
          </cell>
          <cell r="K130">
            <v>25315</v>
          </cell>
          <cell r="L130">
            <v>14394</v>
          </cell>
          <cell r="M130">
            <v>7586</v>
          </cell>
          <cell r="N130">
            <v>40484</v>
          </cell>
          <cell r="O130">
            <v>31976</v>
          </cell>
          <cell r="P130">
            <v>19850</v>
          </cell>
        </row>
        <row r="131">
          <cell r="G131">
            <v>559</v>
          </cell>
          <cell r="H131">
            <v>559</v>
          </cell>
          <cell r="J131">
            <v>1080</v>
          </cell>
          <cell r="K131">
            <v>2753</v>
          </cell>
          <cell r="L131">
            <v>2390</v>
          </cell>
          <cell r="M131">
            <v>2912</v>
          </cell>
          <cell r="N131">
            <v>1147</v>
          </cell>
          <cell r="O131">
            <v>1194</v>
          </cell>
          <cell r="P131">
            <v>1091</v>
          </cell>
        </row>
        <row r="132">
          <cell r="G132">
            <v>95</v>
          </cell>
          <cell r="H132">
            <v>95</v>
          </cell>
          <cell r="J132">
            <v>22474</v>
          </cell>
          <cell r="K132">
            <v>25353</v>
          </cell>
          <cell r="L132">
            <v>27147</v>
          </cell>
          <cell r="M132">
            <v>26844</v>
          </cell>
          <cell r="N132">
            <v>27350</v>
          </cell>
          <cell r="O132">
            <v>27925</v>
          </cell>
          <cell r="P132">
            <v>28484</v>
          </cell>
        </row>
        <row r="134">
          <cell r="G134">
            <v>171869.82299000002</v>
          </cell>
          <cell r="H134">
            <v>34007</v>
          </cell>
          <cell r="J134">
            <v>43579</v>
          </cell>
          <cell r="K134">
            <v>159077</v>
          </cell>
          <cell r="L134">
            <v>73286</v>
          </cell>
          <cell r="M134">
            <v>68880</v>
          </cell>
          <cell r="N134">
            <v>87013</v>
          </cell>
          <cell r="O134">
            <v>149014</v>
          </cell>
          <cell r="P134">
            <v>14568.478999999999</v>
          </cell>
        </row>
        <row r="135">
          <cell r="G135">
            <v>0</v>
          </cell>
          <cell r="H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H136">
            <v>1231071.0960955</v>
          </cell>
        </row>
        <row r="146">
          <cell r="I146">
            <v>191087</v>
          </cell>
          <cell r="J146">
            <v>67120.85411</v>
          </cell>
          <cell r="K146">
            <v>138622</v>
          </cell>
          <cell r="L146">
            <v>187543.90785351198</v>
          </cell>
          <cell r="M146">
            <v>231374.56741939671</v>
          </cell>
          <cell r="N146">
            <v>95616</v>
          </cell>
          <cell r="O146">
            <v>84429.040260000009</v>
          </cell>
          <cell r="P146">
            <v>-6144.9109000000099</v>
          </cell>
        </row>
        <row r="147">
          <cell r="I147">
            <v>233054</v>
          </cell>
          <cell r="J147">
            <v>77608.85411</v>
          </cell>
          <cell r="K147">
            <v>158594</v>
          </cell>
          <cell r="L147">
            <v>210841.90785351198</v>
          </cell>
          <cell r="M147">
            <v>264222.56741939671</v>
          </cell>
          <cell r="N147">
            <v>104107</v>
          </cell>
          <cell r="O147">
            <v>105294.04026000001</v>
          </cell>
          <cell r="P147">
            <v>22801.989099999992</v>
          </cell>
        </row>
        <row r="149">
          <cell r="I149">
            <v>-1272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I150">
            <v>-40695</v>
          </cell>
          <cell r="J150">
            <v>-10488</v>
          </cell>
          <cell r="K150">
            <v>-19972</v>
          </cell>
          <cell r="L150">
            <v>-23298</v>
          </cell>
          <cell r="M150">
            <v>-32848</v>
          </cell>
          <cell r="N150">
            <v>-8491</v>
          </cell>
          <cell r="O150">
            <v>-20865</v>
          </cell>
          <cell r="P150">
            <v>-28946.9</v>
          </cell>
        </row>
        <row r="151">
          <cell r="I151">
            <v>48448</v>
          </cell>
          <cell r="J151">
            <v>75979.143240000005</v>
          </cell>
          <cell r="K151">
            <v>-1548</v>
          </cell>
          <cell r="L151">
            <v>50444.116870000027</v>
          </cell>
          <cell r="M151">
            <v>4918.4674000001978</v>
          </cell>
          <cell r="N151">
            <v>-132865.46356</v>
          </cell>
          <cell r="O151">
            <v>-211879.19646000001</v>
          </cell>
          <cell r="P151">
            <v>32640.859472400043</v>
          </cell>
        </row>
        <row r="153">
          <cell r="I153">
            <v>4275.6450200000018</v>
          </cell>
          <cell r="J153">
            <v>110</v>
          </cell>
          <cell r="K153">
            <v>0</v>
          </cell>
          <cell r="L153">
            <v>30</v>
          </cell>
          <cell r="M153">
            <v>103.18477000000001</v>
          </cell>
          <cell r="N153">
            <v>238</v>
          </cell>
          <cell r="O153">
            <v>3973</v>
          </cell>
          <cell r="P153">
            <v>4502</v>
          </cell>
        </row>
        <row r="156">
          <cell r="I156">
            <v>7006</v>
          </cell>
          <cell r="J156">
            <v>0</v>
          </cell>
          <cell r="K156">
            <v>-9236.6450200000018</v>
          </cell>
          <cell r="L156">
            <v>5699</v>
          </cell>
          <cell r="M156">
            <v>5699</v>
          </cell>
          <cell r="N156">
            <v>0</v>
          </cell>
          <cell r="O156">
            <v>0</v>
          </cell>
          <cell r="P156">
            <v>7062.9447223999996</v>
          </cell>
        </row>
        <row r="157">
          <cell r="I157">
            <v>829281</v>
          </cell>
          <cell r="J157">
            <v>254887</v>
          </cell>
          <cell r="K157">
            <v>447675</v>
          </cell>
          <cell r="L157">
            <v>763172</v>
          </cell>
          <cell r="M157">
            <v>937172</v>
          </cell>
          <cell r="N157">
            <v>182862</v>
          </cell>
          <cell r="O157">
            <v>289862</v>
          </cell>
          <cell r="P157">
            <v>839080</v>
          </cell>
        </row>
        <row r="163">
          <cell r="I163">
            <v>5223</v>
          </cell>
          <cell r="J163">
            <v>1825</v>
          </cell>
          <cell r="K163">
            <v>2852</v>
          </cell>
          <cell r="L163">
            <v>3905.1518000000001</v>
          </cell>
          <cell r="M163">
            <v>3970.1835900000001</v>
          </cell>
          <cell r="N163">
            <v>150.53644</v>
          </cell>
          <cell r="O163">
            <v>167.80354</v>
          </cell>
          <cell r="P163">
            <v>322.91475000000003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I172">
            <v>26</v>
          </cell>
          <cell r="J172">
            <v>7.1432399999999916</v>
          </cell>
          <cell r="K172">
            <v>11.924160000000029</v>
          </cell>
          <cell r="L172">
            <v>18.028939999999977</v>
          </cell>
          <cell r="M172">
            <v>11.984320000000002</v>
          </cell>
          <cell r="N172">
            <v>2</v>
          </cell>
          <cell r="O172">
            <v>2</v>
          </cell>
          <cell r="P172">
            <v>1</v>
          </cell>
        </row>
        <row r="173">
          <cell r="I173">
            <v>207</v>
          </cell>
          <cell r="J173">
            <v>132</v>
          </cell>
          <cell r="K173">
            <v>320.08</v>
          </cell>
          <cell r="L173">
            <v>162.97106000000002</v>
          </cell>
          <cell r="M173">
            <v>130.70740999999998</v>
          </cell>
          <cell r="N173">
            <v>31</v>
          </cell>
          <cell r="O173">
            <v>71</v>
          </cell>
          <cell r="P173">
            <v>103</v>
          </cell>
        </row>
        <row r="174">
          <cell r="I174">
            <v>100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I183">
            <v>-9236.6450200000018</v>
          </cell>
          <cell r="J183">
            <v>-4113</v>
          </cell>
          <cell r="K183">
            <v>-5295</v>
          </cell>
          <cell r="L183">
            <v>-6950.1599299999998</v>
          </cell>
          <cell r="M183">
            <v>-13412.80802</v>
          </cell>
          <cell r="N183">
            <v>-1753</v>
          </cell>
          <cell r="O183">
            <v>-6461</v>
          </cell>
          <cell r="P183">
            <v>-7312</v>
          </cell>
        </row>
        <row r="184">
          <cell r="I184">
            <v>-7496</v>
          </cell>
          <cell r="J184">
            <v>-7046</v>
          </cell>
          <cell r="K184">
            <v>-11056</v>
          </cell>
          <cell r="L184">
            <v>-14862.875</v>
          </cell>
          <cell r="M184">
            <v>-23025.784670000001</v>
          </cell>
          <cell r="N184">
            <v>-9089</v>
          </cell>
          <cell r="O184">
            <v>-15207</v>
          </cell>
          <cell r="P184">
            <v>-20717</v>
          </cell>
        </row>
        <row r="185">
          <cell r="I185">
            <v>-780838</v>
          </cell>
          <cell r="J185">
            <v>-169623</v>
          </cell>
          <cell r="K185">
            <v>-435785</v>
          </cell>
          <cell r="L185">
            <v>-699647</v>
          </cell>
          <cell r="M185">
            <v>-904647</v>
          </cell>
          <cell r="N185">
            <v>-305007</v>
          </cell>
          <cell r="O185">
            <v>-483987</v>
          </cell>
          <cell r="P185">
            <v>-790102</v>
          </cell>
        </row>
        <row r="193">
          <cell r="I193">
            <v>-100</v>
          </cell>
          <cell r="J193">
            <v>-200</v>
          </cell>
          <cell r="K193">
            <v>-200</v>
          </cell>
          <cell r="L193">
            <v>-500</v>
          </cell>
          <cell r="M193">
            <v>-500</v>
          </cell>
          <cell r="N193">
            <v>-300</v>
          </cell>
          <cell r="O193">
            <v>-300</v>
          </cell>
          <cell r="P193">
            <v>-300</v>
          </cell>
        </row>
        <row r="194">
          <cell r="I194">
            <v>0</v>
          </cell>
          <cell r="J194">
            <v>0</v>
          </cell>
          <cell r="K194">
            <v>-583</v>
          </cell>
          <cell r="L194">
            <v>-583</v>
          </cell>
          <cell r="M194">
            <v>-583</v>
          </cell>
          <cell r="N194">
            <v>0</v>
          </cell>
          <cell r="O194">
            <v>0</v>
          </cell>
          <cell r="P194">
            <v>0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-142675.09999999998</v>
          </cell>
          <cell r="J196">
            <v>-2414.9962700000001</v>
          </cell>
          <cell r="K196">
            <v>-252</v>
          </cell>
          <cell r="L196">
            <v>-102210</v>
          </cell>
          <cell r="M196">
            <v>-100948</v>
          </cell>
          <cell r="N196">
            <v>-2381</v>
          </cell>
          <cell r="O196">
            <v>-7327</v>
          </cell>
          <cell r="P196">
            <v>-111233</v>
          </cell>
        </row>
        <row r="198">
          <cell r="I198">
            <v>3704.2</v>
          </cell>
          <cell r="J198">
            <v>787</v>
          </cell>
          <cell r="K198">
            <v>6391</v>
          </cell>
          <cell r="L198">
            <v>8259</v>
          </cell>
          <cell r="M198">
            <v>13499</v>
          </cell>
          <cell r="N198">
            <v>0</v>
          </cell>
          <cell r="O198">
            <v>1956</v>
          </cell>
          <cell r="P198">
            <v>4426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9">
          <cell r="I209">
            <v>-133449</v>
          </cell>
          <cell r="J209">
            <v>0</v>
          </cell>
          <cell r="K209">
            <v>0</v>
          </cell>
          <cell r="L209">
            <v>-100716</v>
          </cell>
          <cell r="M209">
            <v>-100716</v>
          </cell>
          <cell r="N209">
            <v>-29</v>
          </cell>
          <cell r="O209">
            <v>-29</v>
          </cell>
          <cell r="P209">
            <v>-105208</v>
          </cell>
        </row>
        <row r="210">
          <cell r="I210">
            <v>-7275</v>
          </cell>
          <cell r="J210">
            <v>-1656</v>
          </cell>
          <cell r="K210">
            <v>-3656</v>
          </cell>
          <cell r="L210">
            <v>-5300</v>
          </cell>
          <cell r="M210">
            <v>-7300</v>
          </cell>
          <cell r="N210">
            <v>-744</v>
          </cell>
          <cell r="O210">
            <v>-2732</v>
          </cell>
          <cell r="P210">
            <v>-3452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-745</v>
          </cell>
          <cell r="J219">
            <v>-166.99627000000001</v>
          </cell>
          <cell r="K219">
            <v>-328.44897000000003</v>
          </cell>
          <cell r="L219">
            <v>-476.78134999999997</v>
          </cell>
          <cell r="M219">
            <v>-621</v>
          </cell>
          <cell r="N219">
            <v>-105</v>
          </cell>
          <cell r="O219">
            <v>-194</v>
          </cell>
          <cell r="P219">
            <v>-294</v>
          </cell>
        </row>
        <row r="220">
          <cell r="I220">
            <v>-4910.3</v>
          </cell>
          <cell r="J220">
            <v>-1379</v>
          </cell>
          <cell r="K220">
            <v>-2658.55</v>
          </cell>
          <cell r="L220">
            <v>-3976.2186499999998</v>
          </cell>
          <cell r="M220">
            <v>-5304</v>
          </cell>
          <cell r="N220">
            <v>-1503</v>
          </cell>
          <cell r="O220">
            <v>-2792</v>
          </cell>
          <cell r="P220">
            <v>-4141</v>
          </cell>
        </row>
        <row r="223">
          <cell r="I223">
            <v>96859.900000000023</v>
          </cell>
          <cell r="J223">
            <v>140685.00108000002</v>
          </cell>
          <cell r="K223">
            <v>136822</v>
          </cell>
          <cell r="L223">
            <v>135778</v>
          </cell>
          <cell r="M223">
            <v>135345.03481939691</v>
          </cell>
          <cell r="N223">
            <v>-39631.463560000004</v>
          </cell>
          <cell r="O223">
            <v>-134777.1562</v>
          </cell>
          <cell r="P223">
            <v>-84737.051427599974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I225">
            <v>-300</v>
          </cell>
          <cell r="J225">
            <v>386</v>
          </cell>
          <cell r="K225">
            <v>386</v>
          </cell>
          <cell r="L225">
            <v>274</v>
          </cell>
          <cell r="M225">
            <v>544</v>
          </cell>
          <cell r="N225">
            <v>-141</v>
          </cell>
          <cell r="O225">
            <v>-319.04025999999999</v>
          </cell>
          <cell r="P225">
            <v>-131.71052</v>
          </cell>
        </row>
        <row r="226">
          <cell r="I226">
            <v>188724</v>
          </cell>
          <cell r="J226">
            <v>281284</v>
          </cell>
          <cell r="K226">
            <v>285284</v>
          </cell>
          <cell r="L226">
            <v>275139</v>
          </cell>
          <cell r="N226">
            <v>421163</v>
          </cell>
          <cell r="O226">
            <v>411018</v>
          </cell>
          <cell r="P226">
            <v>411018</v>
          </cell>
        </row>
        <row r="227">
          <cell r="I227">
            <v>285283.90000000002</v>
          </cell>
          <cell r="J227">
            <v>422355</v>
          </cell>
          <cell r="K227">
            <v>422492</v>
          </cell>
          <cell r="L227">
            <v>411191</v>
          </cell>
          <cell r="N227">
            <v>381391</v>
          </cell>
          <cell r="O227">
            <v>275922</v>
          </cell>
          <cell r="P227">
            <v>326149</v>
          </cell>
        </row>
        <row r="243">
          <cell r="E243">
            <v>52519</v>
          </cell>
          <cell r="I243">
            <v>57770</v>
          </cell>
          <cell r="M243">
            <v>67229</v>
          </cell>
          <cell r="V243">
            <v>14391</v>
          </cell>
          <cell r="W243">
            <v>14466.146016069633</v>
          </cell>
          <cell r="X243">
            <v>14484.853983930367</v>
          </cell>
          <cell r="Y243">
            <v>14428</v>
          </cell>
          <cell r="Z243">
            <v>15393.07393</v>
          </cell>
          <cell r="AA243">
            <v>15900.70126</v>
          </cell>
          <cell r="AB243">
            <v>15638.22481</v>
          </cell>
          <cell r="AC243">
            <v>20297</v>
          </cell>
          <cell r="AD243">
            <v>18647</v>
          </cell>
          <cell r="AE243">
            <v>17962</v>
          </cell>
          <cell r="AF243">
            <v>17024</v>
          </cell>
        </row>
        <row r="246">
          <cell r="E246">
            <v>9469</v>
          </cell>
          <cell r="I246">
            <v>10546</v>
          </cell>
          <cell r="M246">
            <v>15418</v>
          </cell>
          <cell r="V246">
            <v>2396</v>
          </cell>
          <cell r="W246">
            <v>2617</v>
          </cell>
          <cell r="X246">
            <v>2958</v>
          </cell>
          <cell r="Y246">
            <v>2575</v>
          </cell>
          <cell r="Z246">
            <v>2776</v>
          </cell>
          <cell r="AA246">
            <v>2673</v>
          </cell>
          <cell r="AB246">
            <v>2684</v>
          </cell>
          <cell r="AC246">
            <v>7285</v>
          </cell>
          <cell r="AD246">
            <v>4229</v>
          </cell>
          <cell r="AE246">
            <v>4699</v>
          </cell>
          <cell r="AF246">
            <v>4268</v>
          </cell>
        </row>
        <row r="247">
          <cell r="E247">
            <v>0</v>
          </cell>
          <cell r="I247">
            <v>0</v>
          </cell>
          <cell r="M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E248">
            <v>339</v>
          </cell>
          <cell r="I248">
            <v>210</v>
          </cell>
          <cell r="M248">
            <v>163</v>
          </cell>
          <cell r="V248">
            <v>30</v>
          </cell>
        </row>
        <row r="249">
          <cell r="E249">
            <v>0</v>
          </cell>
          <cell r="I249">
            <v>0</v>
          </cell>
          <cell r="M249">
            <v>108</v>
          </cell>
          <cell r="V249">
            <v>0</v>
          </cell>
          <cell r="AA249">
            <v>0</v>
          </cell>
          <cell r="AD249">
            <v>0</v>
          </cell>
          <cell r="AE249">
            <v>77</v>
          </cell>
          <cell r="AF249">
            <v>0</v>
          </cell>
        </row>
        <row r="250">
          <cell r="E250">
            <v>272</v>
          </cell>
          <cell r="I250">
            <v>260</v>
          </cell>
          <cell r="M250">
            <v>317</v>
          </cell>
          <cell r="V250">
            <v>67</v>
          </cell>
          <cell r="W250">
            <v>62</v>
          </cell>
          <cell r="X250">
            <v>21</v>
          </cell>
          <cell r="Y250">
            <v>110</v>
          </cell>
          <cell r="Z250">
            <v>0</v>
          </cell>
          <cell r="AA250">
            <v>336</v>
          </cell>
          <cell r="AB250">
            <v>-13</v>
          </cell>
          <cell r="AC250">
            <v>-6</v>
          </cell>
          <cell r="AD250">
            <v>0</v>
          </cell>
          <cell r="AE250">
            <v>0</v>
          </cell>
          <cell r="AF250">
            <v>17</v>
          </cell>
        </row>
        <row r="255">
          <cell r="E255">
            <v>2546</v>
          </cell>
          <cell r="I255">
            <v>3565</v>
          </cell>
          <cell r="M255">
            <v>6782</v>
          </cell>
          <cell r="V255">
            <v>794</v>
          </cell>
          <cell r="W255">
            <v>736</v>
          </cell>
          <cell r="X255">
            <v>843</v>
          </cell>
          <cell r="Y255">
            <v>1192</v>
          </cell>
          <cell r="Z255">
            <v>1699</v>
          </cell>
          <cell r="AA255">
            <v>1577</v>
          </cell>
          <cell r="AB255">
            <v>1659</v>
          </cell>
          <cell r="AC255">
            <v>1847</v>
          </cell>
          <cell r="AD255">
            <v>1940</v>
          </cell>
          <cell r="AE255">
            <v>2083</v>
          </cell>
          <cell r="AF255">
            <v>1965</v>
          </cell>
        </row>
        <row r="257">
          <cell r="E257">
            <v>55065</v>
          </cell>
          <cell r="I257">
            <v>61335</v>
          </cell>
          <cell r="M257">
            <v>74011</v>
          </cell>
          <cell r="V257">
            <v>15185</v>
          </cell>
          <cell r="W257">
            <v>15202.146016069633</v>
          </cell>
          <cell r="X257">
            <v>15327.853983930367</v>
          </cell>
          <cell r="Y257">
            <v>15620</v>
          </cell>
          <cell r="Z257">
            <v>17092.073929999999</v>
          </cell>
          <cell r="AA257">
            <v>17477.701260000002</v>
          </cell>
          <cell r="AB257">
            <v>17297.22481</v>
          </cell>
          <cell r="AC257">
            <v>22144</v>
          </cell>
          <cell r="AD257">
            <v>20587</v>
          </cell>
          <cell r="AE257">
            <v>20045</v>
          </cell>
          <cell r="AF257">
            <v>18990</v>
          </cell>
        </row>
        <row r="259">
          <cell r="E259">
            <v>8142</v>
          </cell>
          <cell r="I259">
            <v>9286</v>
          </cell>
          <cell r="M259">
            <v>11637</v>
          </cell>
          <cell r="V259">
            <v>2792</v>
          </cell>
          <cell r="W259">
            <v>2557.8208439303653</v>
          </cell>
          <cell r="X259">
            <v>2207.1791560696347</v>
          </cell>
          <cell r="Y259">
            <v>1729</v>
          </cell>
          <cell r="Z259">
            <v>3193.0682099999999</v>
          </cell>
          <cell r="AA259">
            <v>2938.1429599999997</v>
          </cell>
          <cell r="AB259">
            <v>2392.7888300000004</v>
          </cell>
          <cell r="AC259">
            <v>3113</v>
          </cell>
          <cell r="AD259">
            <v>3717</v>
          </cell>
          <cell r="AE259">
            <v>3538</v>
          </cell>
          <cell r="AF259">
            <v>2593</v>
          </cell>
        </row>
        <row r="260">
          <cell r="E260">
            <v>1001</v>
          </cell>
          <cell r="I260">
            <v>1593</v>
          </cell>
          <cell r="M260">
            <v>3285</v>
          </cell>
          <cell r="V260">
            <v>329</v>
          </cell>
          <cell r="W260">
            <v>359</v>
          </cell>
          <cell r="X260">
            <v>397</v>
          </cell>
          <cell r="Y260">
            <v>508</v>
          </cell>
          <cell r="Z260">
            <v>827</v>
          </cell>
          <cell r="AA260">
            <v>742</v>
          </cell>
          <cell r="AB260">
            <v>716</v>
          </cell>
          <cell r="AC260">
            <v>1000</v>
          </cell>
          <cell r="AD260">
            <v>1090</v>
          </cell>
          <cell r="AE260">
            <v>1211</v>
          </cell>
          <cell r="AF260">
            <v>926</v>
          </cell>
        </row>
        <row r="261">
          <cell r="E261">
            <v>4622</v>
          </cell>
          <cell r="I261">
            <v>5616</v>
          </cell>
          <cell r="M261">
            <v>6688</v>
          </cell>
          <cell r="V261">
            <v>1098</v>
          </cell>
          <cell r="W261">
            <v>1178</v>
          </cell>
          <cell r="X261">
            <v>1252</v>
          </cell>
          <cell r="Y261">
            <v>2088</v>
          </cell>
          <cell r="Z261">
            <v>1302</v>
          </cell>
          <cell r="AA261">
            <v>1299</v>
          </cell>
          <cell r="AB261">
            <v>1851</v>
          </cell>
          <cell r="AC261">
            <v>2236</v>
          </cell>
          <cell r="AD261">
            <v>1470</v>
          </cell>
          <cell r="AE261">
            <v>1676</v>
          </cell>
          <cell r="AF261">
            <v>1526</v>
          </cell>
        </row>
        <row r="262">
          <cell r="E262">
            <v>13765</v>
          </cell>
          <cell r="I262">
            <v>16495</v>
          </cell>
          <cell r="M262">
            <v>21610</v>
          </cell>
          <cell r="V262">
            <v>4219</v>
          </cell>
          <cell r="W262">
            <v>4094.8208439303653</v>
          </cell>
          <cell r="X262">
            <v>3856.1791560696347</v>
          </cell>
          <cell r="Y262">
            <v>4325</v>
          </cell>
          <cell r="Z262">
            <v>5322.0682099999995</v>
          </cell>
          <cell r="AA262">
            <v>4979.1429599999992</v>
          </cell>
          <cell r="AB262">
            <v>4958.7888300000013</v>
          </cell>
          <cell r="AC262">
            <v>6350</v>
          </cell>
          <cell r="AD262">
            <v>6277</v>
          </cell>
          <cell r="AE262">
            <v>6425</v>
          </cell>
          <cell r="AF262">
            <v>5047</v>
          </cell>
        </row>
        <row r="269">
          <cell r="Y269">
            <v>4921</v>
          </cell>
          <cell r="Z269">
            <v>4441</v>
          </cell>
          <cell r="AA269">
            <v>4991.6007399999999</v>
          </cell>
          <cell r="AB269">
            <v>5875.9992599999987</v>
          </cell>
          <cell r="AD269">
            <v>5513</v>
          </cell>
          <cell r="AE269">
            <v>6095</v>
          </cell>
          <cell r="AF269">
            <v>5635.2999999999993</v>
          </cell>
        </row>
        <row r="270">
          <cell r="Y270">
            <v>375</v>
          </cell>
          <cell r="Z270">
            <v>386</v>
          </cell>
          <cell r="AA270">
            <v>392</v>
          </cell>
          <cell r="AB270">
            <v>397.59999999999991</v>
          </cell>
          <cell r="AD270">
            <v>398</v>
          </cell>
          <cell r="AE270">
            <v>234</v>
          </cell>
          <cell r="AF270">
            <v>545</v>
          </cell>
        </row>
        <row r="271">
          <cell r="Y271">
            <v>893</v>
          </cell>
          <cell r="Z271">
            <v>962</v>
          </cell>
          <cell r="AA271">
            <v>892.9079999999999</v>
          </cell>
          <cell r="AB271">
            <v>1099.0920000000001</v>
          </cell>
          <cell r="AD271">
            <v>1018</v>
          </cell>
          <cell r="AE271">
            <v>1006</v>
          </cell>
          <cell r="AF271">
            <v>957</v>
          </cell>
        </row>
        <row r="272">
          <cell r="Y272">
            <v>151</v>
          </cell>
          <cell r="Z272">
            <v>151</v>
          </cell>
          <cell r="AA272">
            <v>223.39</v>
          </cell>
          <cell r="AB272">
            <v>-87.389999999999986</v>
          </cell>
          <cell r="AD272">
            <v>261</v>
          </cell>
          <cell r="AE272">
            <v>285</v>
          </cell>
          <cell r="AF272">
            <v>310</v>
          </cell>
        </row>
        <row r="273">
          <cell r="Y273">
            <v>6340</v>
          </cell>
          <cell r="Z273">
            <v>5940</v>
          </cell>
          <cell r="AA273">
            <v>6499.8987399999987</v>
          </cell>
          <cell r="AB273">
            <v>7285.3012599999984</v>
          </cell>
          <cell r="AD273">
            <v>7190</v>
          </cell>
          <cell r="AE273">
            <v>7620</v>
          </cell>
          <cell r="AF273">
            <v>7447.2999999999993</v>
          </cell>
        </row>
        <row r="274">
          <cell r="Y274">
            <v>351</v>
          </cell>
          <cell r="Z274">
            <v>57</v>
          </cell>
          <cell r="AA274">
            <v>230.17779999999999</v>
          </cell>
          <cell r="AB274">
            <v>187.82220000000001</v>
          </cell>
          <cell r="AD274">
            <v>114</v>
          </cell>
          <cell r="AE274">
            <v>150</v>
          </cell>
          <cell r="AF274">
            <v>262</v>
          </cell>
        </row>
        <row r="275">
          <cell r="Y275">
            <v>392</v>
          </cell>
          <cell r="Z275">
            <v>456</v>
          </cell>
          <cell r="AA275">
            <v>469.96669999999995</v>
          </cell>
          <cell r="AB275">
            <v>468.03330000000005</v>
          </cell>
          <cell r="AD275">
            <v>509</v>
          </cell>
          <cell r="AE275">
            <v>509</v>
          </cell>
          <cell r="AF275">
            <v>515</v>
          </cell>
        </row>
        <row r="276">
          <cell r="Y276">
            <v>172</v>
          </cell>
          <cell r="Z276">
            <v>266</v>
          </cell>
          <cell r="AA276">
            <v>123.22735</v>
          </cell>
          <cell r="AB276">
            <v>197.77265</v>
          </cell>
          <cell r="AD276">
            <v>200</v>
          </cell>
          <cell r="AE276">
            <v>199</v>
          </cell>
          <cell r="AF276">
            <v>199</v>
          </cell>
        </row>
        <row r="277">
          <cell r="Y277">
            <v>119</v>
          </cell>
          <cell r="Z277">
            <v>42</v>
          </cell>
          <cell r="AA277">
            <v>89.799430000000001</v>
          </cell>
          <cell r="AB277">
            <v>72.200569999999999</v>
          </cell>
          <cell r="AD277">
            <v>77</v>
          </cell>
          <cell r="AE277">
            <v>82</v>
          </cell>
          <cell r="AF277">
            <v>74</v>
          </cell>
        </row>
        <row r="278">
          <cell r="Y278">
            <v>1034</v>
          </cell>
          <cell r="Z278">
            <v>821</v>
          </cell>
          <cell r="AA278">
            <v>913.17128000000002</v>
          </cell>
          <cell r="AB278">
            <v>925.82871999999998</v>
          </cell>
          <cell r="AD278">
            <v>897</v>
          </cell>
          <cell r="AE278">
            <v>943</v>
          </cell>
          <cell r="AF278">
            <v>1050</v>
          </cell>
        </row>
        <row r="279">
          <cell r="Y279">
            <v>1105</v>
          </cell>
          <cell r="Z279">
            <v>684.75325999999995</v>
          </cell>
          <cell r="AA279">
            <v>-190.83483999999999</v>
          </cell>
          <cell r="AB279">
            <v>703.08158000000003</v>
          </cell>
        </row>
        <row r="280">
          <cell r="Y280">
            <v>88</v>
          </cell>
          <cell r="Z280">
            <v>90</v>
          </cell>
          <cell r="AA280">
            <v>107.59833999999933</v>
          </cell>
          <cell r="AB280">
            <v>74.401660000000675</v>
          </cell>
          <cell r="AD280">
            <v>94</v>
          </cell>
          <cell r="AE280">
            <v>107</v>
          </cell>
          <cell r="AF280">
            <v>84</v>
          </cell>
        </row>
        <row r="281">
          <cell r="Y281">
            <v>46</v>
          </cell>
          <cell r="Z281">
            <v>41</v>
          </cell>
          <cell r="AA281">
            <v>28.983559999999997</v>
          </cell>
          <cell r="AB281">
            <v>38.016440000000003</v>
          </cell>
          <cell r="AD281">
            <v>47</v>
          </cell>
          <cell r="AE281">
            <v>54</v>
          </cell>
          <cell r="AF281">
            <v>61</v>
          </cell>
        </row>
        <row r="282">
          <cell r="Y282">
            <v>2251</v>
          </cell>
          <cell r="Z282">
            <v>552</v>
          </cell>
          <cell r="AA282">
            <v>536.73</v>
          </cell>
          <cell r="AB282">
            <v>865.27</v>
          </cell>
          <cell r="AD282">
            <v>902</v>
          </cell>
          <cell r="AE282">
            <v>1082</v>
          </cell>
          <cell r="AF282">
            <v>1427</v>
          </cell>
        </row>
        <row r="283">
          <cell r="Y283">
            <v>329</v>
          </cell>
          <cell r="Z283">
            <v>334</v>
          </cell>
          <cell r="AA283">
            <v>375</v>
          </cell>
          <cell r="AB283">
            <v>188</v>
          </cell>
          <cell r="AD283">
            <v>242</v>
          </cell>
          <cell r="AE283">
            <v>207</v>
          </cell>
          <cell r="AF283">
            <v>244</v>
          </cell>
        </row>
        <row r="284">
          <cell r="Y284">
            <v>2534</v>
          </cell>
          <cell r="Z284">
            <v>1657</v>
          </cell>
          <cell r="AA284">
            <v>629.16051000000016</v>
          </cell>
          <cell r="AB284">
            <v>949.83948999999984</v>
          </cell>
          <cell r="AD284">
            <v>1593</v>
          </cell>
          <cell r="AE284">
            <v>1665</v>
          </cell>
          <cell r="AF284">
            <v>2482.3000000000002</v>
          </cell>
        </row>
        <row r="285">
          <cell r="Y285">
            <v>490</v>
          </cell>
          <cell r="Z285">
            <v>565</v>
          </cell>
          <cell r="AA285">
            <v>569.3005999999998</v>
          </cell>
          <cell r="AB285">
            <v>1150.6994000000002</v>
          </cell>
          <cell r="AD285">
            <v>935</v>
          </cell>
          <cell r="AE285">
            <v>1011</v>
          </cell>
          <cell r="AF285">
            <v>693.30000000000018</v>
          </cell>
        </row>
        <row r="286">
          <cell r="Y286">
            <v>510</v>
          </cell>
          <cell r="Z286">
            <v>159</v>
          </cell>
          <cell r="AA286">
            <v>334.75</v>
          </cell>
          <cell r="AB286">
            <v>272.25</v>
          </cell>
          <cell r="AD286">
            <v>192</v>
          </cell>
          <cell r="AE286">
            <v>115</v>
          </cell>
          <cell r="AF286">
            <v>78</v>
          </cell>
        </row>
        <row r="287">
          <cell r="Y287">
            <v>43</v>
          </cell>
          <cell r="Z287">
            <v>28</v>
          </cell>
          <cell r="AA287">
            <v>23</v>
          </cell>
          <cell r="AB287">
            <v>17</v>
          </cell>
          <cell r="AD287">
            <v>30</v>
          </cell>
          <cell r="AE287">
            <v>22</v>
          </cell>
          <cell r="AF287">
            <v>21</v>
          </cell>
        </row>
        <row r="288">
          <cell r="Y288">
            <v>53</v>
          </cell>
          <cell r="Z288">
            <v>82</v>
          </cell>
          <cell r="AA288">
            <v>41</v>
          </cell>
          <cell r="AB288">
            <v>37</v>
          </cell>
          <cell r="AD288">
            <v>153</v>
          </cell>
          <cell r="AE288">
            <v>-85</v>
          </cell>
          <cell r="AF288">
            <v>40</v>
          </cell>
        </row>
        <row r="289">
          <cell r="Y289">
            <v>73</v>
          </cell>
          <cell r="Z289">
            <v>153</v>
          </cell>
          <cell r="AA289">
            <v>80</v>
          </cell>
          <cell r="AB289">
            <v>66</v>
          </cell>
          <cell r="AD289">
            <v>160</v>
          </cell>
          <cell r="AE289">
            <v>97</v>
          </cell>
          <cell r="AF289">
            <v>98</v>
          </cell>
        </row>
        <row r="290">
          <cell r="Y290">
            <v>396</v>
          </cell>
          <cell r="Z290">
            <v>177.00927999999999</v>
          </cell>
          <cell r="AA290">
            <v>273.207799999999</v>
          </cell>
          <cell r="AB290">
            <v>422.38292000000104</v>
          </cell>
          <cell r="AD290">
            <v>167</v>
          </cell>
          <cell r="AE290">
            <v>352</v>
          </cell>
          <cell r="AF290">
            <v>193</v>
          </cell>
        </row>
        <row r="291">
          <cell r="Y291">
            <v>15292</v>
          </cell>
          <cell r="Z291">
            <v>11283.76254</v>
          </cell>
          <cell r="AA291">
            <v>10220.965989999997</v>
          </cell>
          <cell r="AB291">
            <v>12996.271470000003</v>
          </cell>
          <cell r="AD291">
            <v>12948</v>
          </cell>
          <cell r="AE291">
            <v>13242</v>
          </cell>
          <cell r="AF291">
            <v>13521</v>
          </cell>
        </row>
        <row r="382">
          <cell r="Y382">
            <v>33205.978579999995</v>
          </cell>
          <cell r="Z382">
            <v>40348.653259999999</v>
          </cell>
          <cell r="AA382">
            <v>54129.615309999972</v>
          </cell>
          <cell r="AB382">
            <v>38313.731430000029</v>
          </cell>
          <cell r="AC382">
            <v>56588</v>
          </cell>
          <cell r="AD382">
            <v>44870</v>
          </cell>
          <cell r="AE382">
            <v>49160</v>
          </cell>
        </row>
        <row r="383">
          <cell r="Y383">
            <v>0.40679642500122504</v>
          </cell>
          <cell r="Z383">
            <v>0.41478528372877171</v>
          </cell>
          <cell r="AA383">
            <v>0.53399553399402977</v>
          </cell>
          <cell r="AB383">
            <v>0.43057442446232147</v>
          </cell>
          <cell r="AC383">
            <v>0.48643119321258799</v>
          </cell>
          <cell r="AD383">
            <v>0.40313355147130286</v>
          </cell>
          <cell r="AE383">
            <v>0.50094801706743874</v>
          </cell>
          <cell r="AF383">
            <v>0.44064200037518059</v>
          </cell>
        </row>
        <row r="384">
          <cell r="Y384">
            <v>42511</v>
          </cell>
          <cell r="Z384">
            <v>50061.080139999998</v>
          </cell>
          <cell r="AA384">
            <v>63158.71358999997</v>
          </cell>
          <cell r="AB384">
            <v>47033.742570000031</v>
          </cell>
          <cell r="AC384">
            <v>65343.105770000002</v>
          </cell>
          <cell r="AD384">
            <v>53624</v>
          </cell>
          <cell r="AE384">
            <v>57798.2</v>
          </cell>
          <cell r="AF384">
            <v>48609.099999999991</v>
          </cell>
        </row>
        <row r="385">
          <cell r="Y385">
            <v>0.52078943499779484</v>
          </cell>
          <cell r="Z385">
            <v>0.51462930363090587</v>
          </cell>
          <cell r="AA385">
            <v>0.6230687359722904</v>
          </cell>
          <cell r="AB385">
            <v>0.52857098177416384</v>
          </cell>
          <cell r="AC385">
            <v>0.56169019770830286</v>
          </cell>
          <cell r="AD385">
            <v>0.48178367648979598</v>
          </cell>
          <cell r="AE385">
            <v>0.58897261350828389</v>
          </cell>
          <cell r="AF385">
            <v>0.5363881133928472</v>
          </cell>
        </row>
        <row r="394">
          <cell r="Y394">
            <v>0.13550623670052361</v>
          </cell>
          <cell r="Z394">
            <v>0.14548239244450978</v>
          </cell>
          <cell r="AA394">
            <v>0.14787315853747904</v>
          </cell>
          <cell r="AB394">
            <v>0.13416630986438824</v>
          </cell>
          <cell r="AC394">
            <v>0.17063487653713252</v>
          </cell>
          <cell r="AD394">
            <v>0.17333375511063961</v>
          </cell>
          <cell r="AE394">
            <v>0.18759576786304619</v>
          </cell>
          <cell r="AF394">
            <v>0.18504348306383683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worda"/>
      <sheetName val="Tabele JEDN"/>
      <sheetName val="SŁOWNIK"/>
      <sheetName val="Tabele SKONS"/>
      <sheetName val="Skrócone"/>
      <sheetName val="SKONS"/>
      <sheetName val="Jedn."/>
      <sheetName val="GPW"/>
      <sheetName val="TGE"/>
      <sheetName val="IRGiT"/>
      <sheetName val="BS"/>
      <sheetName val="IE"/>
      <sheetName val="GPWB"/>
      <sheetName val="GPWT"/>
      <sheetName val="GPWV"/>
      <sheetName val="GPWVSKA"/>
      <sheetName val="GPWVAM"/>
      <sheetName val="Ciszewski"/>
      <sheetName val="MAN 2Q-4Q 13 i Q1-4 2014"/>
      <sheetName val="MAN."/>
      <sheetName val="Korekty GPW"/>
      <sheetName val="SKONS (2)"/>
      <sheetName val="GPW (2)"/>
      <sheetName val="GK TGE (2)"/>
      <sheetName val="BS (2)"/>
      <sheetName val="GPW CU (2)"/>
      <sheetName val="WSE i IRK (2)"/>
      <sheetName val="Emitenci na rynki"/>
      <sheetName val="Pracownicy"/>
      <sheetName val="Dywidendy GK"/>
      <sheetName val="KNF"/>
      <sheetName val="Plan kont"/>
      <sheetName val="NBP2021"/>
      <sheetName val="NBP2020"/>
      <sheetName val="NBP2019"/>
    </sheetNames>
    <sheetDataSet>
      <sheetData sheetId="0"/>
      <sheetData sheetId="1"/>
      <sheetData sheetId="2"/>
      <sheetData sheetId="3"/>
      <sheetData sheetId="4"/>
      <sheetData sheetId="5">
        <row r="4">
          <cell r="Q4">
            <v>407571</v>
          </cell>
        </row>
        <row r="5">
          <cell r="Q5">
            <v>254688</v>
          </cell>
        </row>
        <row r="6">
          <cell r="Q6">
            <v>177895</v>
          </cell>
        </row>
        <row r="7">
          <cell r="Q7">
            <v>143797</v>
          </cell>
          <cell r="AC7">
            <v>33431</v>
          </cell>
          <cell r="AD7">
            <v>50129</v>
          </cell>
        </row>
        <row r="8">
          <cell r="Q8">
            <v>13737</v>
          </cell>
        </row>
        <row r="9">
          <cell r="Q9">
            <v>8353</v>
          </cell>
        </row>
        <row r="10">
          <cell r="Q10">
            <v>10745</v>
          </cell>
        </row>
        <row r="11">
          <cell r="Q11">
            <v>1263</v>
          </cell>
        </row>
        <row r="12">
          <cell r="Q12">
            <v>21553</v>
          </cell>
        </row>
        <row r="13">
          <cell r="Q13">
            <v>17165</v>
          </cell>
        </row>
        <row r="14">
          <cell r="Q14">
            <v>4388</v>
          </cell>
          <cell r="AC14">
            <v>407</v>
          </cell>
          <cell r="AD14">
            <v>1983</v>
          </cell>
        </row>
        <row r="15">
          <cell r="Q15">
            <v>55240</v>
          </cell>
        </row>
        <row r="18">
          <cell r="Q18">
            <v>149957</v>
          </cell>
        </row>
        <row r="19">
          <cell r="Q19">
            <v>74682</v>
          </cell>
        </row>
        <row r="20">
          <cell r="Q20">
            <v>19068</v>
          </cell>
        </row>
        <row r="21">
          <cell r="Q21">
            <v>5321</v>
          </cell>
        </row>
        <row r="22">
          <cell r="Q22">
            <v>13747</v>
          </cell>
        </row>
        <row r="23">
          <cell r="Q23">
            <v>14970</v>
          </cell>
        </row>
        <row r="24">
          <cell r="Q24">
            <v>2944</v>
          </cell>
        </row>
        <row r="25">
          <cell r="Q25">
            <v>12026</v>
          </cell>
        </row>
        <row r="26">
          <cell r="Q26">
            <v>25068</v>
          </cell>
        </row>
        <row r="30">
          <cell r="Q30">
            <v>22</v>
          </cell>
        </row>
        <row r="31">
          <cell r="Q31">
            <v>15554</v>
          </cell>
        </row>
        <row r="32">
          <cell r="Q32">
            <v>23793</v>
          </cell>
        </row>
        <row r="33">
          <cell r="Q33">
            <v>50409</v>
          </cell>
        </row>
        <row r="34">
          <cell r="Q34">
            <v>1073</v>
          </cell>
        </row>
        <row r="35">
          <cell r="Q35">
            <v>2926</v>
          </cell>
        </row>
        <row r="36">
          <cell r="Q36">
            <v>-229367</v>
          </cell>
        </row>
        <row r="37">
          <cell r="Q37">
            <v>-35245</v>
          </cell>
        </row>
        <row r="39">
          <cell r="Q39">
            <v>-85375</v>
          </cell>
        </row>
        <row r="40">
          <cell r="Q40">
            <v>-24253</v>
          </cell>
        </row>
        <row r="41">
          <cell r="Q41">
            <v>-4845</v>
          </cell>
        </row>
        <row r="42">
          <cell r="Q42">
            <v>-16958</v>
          </cell>
        </row>
        <row r="43">
          <cell r="Q43">
            <v>-14515</v>
          </cell>
        </row>
        <row r="44">
          <cell r="Q44">
            <v>-57264</v>
          </cell>
        </row>
        <row r="45">
          <cell r="Q45">
            <v>-5427</v>
          </cell>
        </row>
        <row r="46">
          <cell r="Q46">
            <v>1746</v>
          </cell>
        </row>
        <row r="47">
          <cell r="Q47">
            <v>3007</v>
          </cell>
        </row>
        <row r="48">
          <cell r="Q48">
            <v>-3016</v>
          </cell>
        </row>
        <row r="49">
          <cell r="Q49">
            <v>179941</v>
          </cell>
          <cell r="AH49">
            <v>45980.700000000012</v>
          </cell>
        </row>
        <row r="50">
          <cell r="Q50">
            <v>997</v>
          </cell>
        </row>
        <row r="52">
          <cell r="Q52">
            <v>-11559</v>
          </cell>
        </row>
        <row r="55">
          <cell r="Q55">
            <v>24376</v>
          </cell>
        </row>
        <row r="56">
          <cell r="Q56">
            <v>193755</v>
          </cell>
        </row>
        <row r="57">
          <cell r="Q57">
            <v>-32479</v>
          </cell>
        </row>
        <row r="58">
          <cell r="Q58">
            <v>161276</v>
          </cell>
        </row>
        <row r="77">
          <cell r="I77">
            <v>101968</v>
          </cell>
          <cell r="Q77">
            <v>91887</v>
          </cell>
        </row>
        <row r="78">
          <cell r="I78">
            <v>18485</v>
          </cell>
          <cell r="Q78">
            <v>9084</v>
          </cell>
        </row>
        <row r="79">
          <cell r="I79">
            <v>252622</v>
          </cell>
          <cell r="Q79">
            <v>264022</v>
          </cell>
        </row>
        <row r="80">
          <cell r="I80">
            <v>0</v>
          </cell>
          <cell r="Q80">
            <v>0</v>
          </cell>
        </row>
        <row r="81">
          <cell r="I81">
            <v>210327</v>
          </cell>
          <cell r="Q81">
            <v>230825</v>
          </cell>
        </row>
        <row r="82">
          <cell r="I82">
            <v>0</v>
          </cell>
          <cell r="Q82">
            <v>0</v>
          </cell>
        </row>
        <row r="83">
          <cell r="I83">
            <v>523</v>
          </cell>
          <cell r="Q83">
            <v>0</v>
          </cell>
        </row>
        <row r="84">
          <cell r="I84">
            <v>2090</v>
          </cell>
          <cell r="Q84">
            <v>4173</v>
          </cell>
        </row>
        <row r="85">
          <cell r="Q85">
            <v>0</v>
          </cell>
        </row>
        <row r="87">
          <cell r="I87">
            <v>120</v>
          </cell>
          <cell r="Q87">
            <v>123</v>
          </cell>
        </row>
        <row r="88">
          <cell r="I88">
            <v>2043</v>
          </cell>
          <cell r="Q88">
            <v>2474</v>
          </cell>
        </row>
        <row r="89">
          <cell r="I89">
            <v>1295</v>
          </cell>
          <cell r="Q89">
            <v>985</v>
          </cell>
        </row>
        <row r="90">
          <cell r="Q90">
            <v>807115</v>
          </cell>
        </row>
        <row r="91">
          <cell r="I91">
            <v>47</v>
          </cell>
          <cell r="Q91">
            <v>15</v>
          </cell>
        </row>
        <row r="92">
          <cell r="I92">
            <v>4132</v>
          </cell>
          <cell r="Q92">
            <v>364</v>
          </cell>
        </row>
        <row r="93">
          <cell r="I93">
            <v>45243</v>
          </cell>
          <cell r="Q93">
            <v>177077</v>
          </cell>
        </row>
        <row r="94">
          <cell r="I94">
            <v>190</v>
          </cell>
          <cell r="Q94">
            <v>71</v>
          </cell>
        </row>
        <row r="95">
          <cell r="I95">
            <v>2415</v>
          </cell>
          <cell r="Q95">
            <v>2412</v>
          </cell>
        </row>
        <row r="97">
          <cell r="Q97">
            <v>0</v>
          </cell>
        </row>
        <row r="98">
          <cell r="I98">
            <v>339143</v>
          </cell>
          <cell r="Q98">
            <v>277322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I101">
            <v>4404</v>
          </cell>
          <cell r="Q101">
            <v>530</v>
          </cell>
        </row>
        <row r="102">
          <cell r="I102">
            <v>275129</v>
          </cell>
          <cell r="Q102">
            <v>349324</v>
          </cell>
        </row>
        <row r="103">
          <cell r="Q103">
            <v>0</v>
          </cell>
        </row>
        <row r="107">
          <cell r="I107">
            <v>63865</v>
          </cell>
          <cell r="Q107">
            <v>63865</v>
          </cell>
        </row>
        <row r="108">
          <cell r="I108">
            <v>1089</v>
          </cell>
          <cell r="Q108">
            <v>-5557</v>
          </cell>
        </row>
        <row r="109">
          <cell r="I109">
            <v>801061</v>
          </cell>
          <cell r="Q109">
            <v>908903</v>
          </cell>
        </row>
        <row r="110">
          <cell r="I110">
            <v>605</v>
          </cell>
          <cell r="Q110">
            <v>646</v>
          </cell>
        </row>
        <row r="112">
          <cell r="I112">
            <v>244350</v>
          </cell>
          <cell r="Q112">
            <v>0</v>
          </cell>
        </row>
        <row r="113">
          <cell r="I113">
            <v>960</v>
          </cell>
          <cell r="Q113">
            <v>1518</v>
          </cell>
        </row>
        <row r="114">
          <cell r="I114">
            <v>0</v>
          </cell>
        </row>
        <row r="115">
          <cell r="I115">
            <v>14334</v>
          </cell>
          <cell r="Q115">
            <v>4170</v>
          </cell>
        </row>
        <row r="116">
          <cell r="I116">
            <v>0</v>
          </cell>
        </row>
        <row r="117">
          <cell r="I117">
            <v>7005</v>
          </cell>
          <cell r="Q117">
            <v>7451</v>
          </cell>
        </row>
        <row r="118">
          <cell r="I118">
            <v>6389</v>
          </cell>
          <cell r="Q118">
            <v>20551</v>
          </cell>
        </row>
        <row r="119">
          <cell r="I119">
            <v>5386</v>
          </cell>
          <cell r="Q119">
            <v>239</v>
          </cell>
        </row>
        <row r="120">
          <cell r="I120">
            <v>0</v>
          </cell>
          <cell r="Q120">
            <v>0</v>
          </cell>
        </row>
        <row r="121">
          <cell r="I121">
            <v>13229</v>
          </cell>
          <cell r="Q121">
            <v>10277</v>
          </cell>
        </row>
        <row r="123">
          <cell r="I123">
            <v>1932</v>
          </cell>
          <cell r="Q123">
            <v>246278</v>
          </cell>
        </row>
        <row r="124">
          <cell r="I124">
            <v>11584</v>
          </cell>
          <cell r="Q124">
            <v>13704</v>
          </cell>
        </row>
        <row r="125">
          <cell r="I125">
            <v>17175</v>
          </cell>
          <cell r="Q125">
            <v>31106</v>
          </cell>
        </row>
        <row r="126">
          <cell r="I126">
            <v>0</v>
          </cell>
          <cell r="Q126">
            <v>0</v>
          </cell>
        </row>
        <row r="127">
          <cell r="I127">
            <v>5116</v>
          </cell>
          <cell r="Q127">
            <v>5393</v>
          </cell>
        </row>
        <row r="128">
          <cell r="I128">
            <v>1553</v>
          </cell>
          <cell r="Q128">
            <v>6167</v>
          </cell>
        </row>
        <row r="129">
          <cell r="I129">
            <v>0</v>
          </cell>
          <cell r="Q129">
            <v>0</v>
          </cell>
        </row>
        <row r="130">
          <cell r="I130">
            <v>6489</v>
          </cell>
          <cell r="Q130">
            <v>5567</v>
          </cell>
        </row>
        <row r="131">
          <cell r="I131">
            <v>767</v>
          </cell>
          <cell r="Q131">
            <v>3551</v>
          </cell>
        </row>
        <row r="132">
          <cell r="I132">
            <v>15563</v>
          </cell>
          <cell r="Q132">
            <v>28837</v>
          </cell>
        </row>
        <row r="134">
          <cell r="I134">
            <v>41724</v>
          </cell>
          <cell r="Q134">
            <v>58022</v>
          </cell>
        </row>
        <row r="146">
          <cell r="Q146">
            <v>53089</v>
          </cell>
        </row>
        <row r="147">
          <cell r="Q147">
            <v>89677</v>
          </cell>
        </row>
        <row r="150">
          <cell r="Q150">
            <v>-36588</v>
          </cell>
        </row>
        <row r="151">
          <cell r="Q151">
            <v>-3731</v>
          </cell>
        </row>
        <row r="153">
          <cell r="Q153">
            <v>4486</v>
          </cell>
        </row>
        <row r="156">
          <cell r="Q156">
            <v>7063</v>
          </cell>
        </row>
        <row r="157">
          <cell r="Q157">
            <v>1177672</v>
          </cell>
        </row>
        <row r="163">
          <cell r="Q163">
            <v>444</v>
          </cell>
        </row>
        <row r="171">
          <cell r="Q171">
            <v>0</v>
          </cell>
        </row>
        <row r="172">
          <cell r="Q172">
            <v>7</v>
          </cell>
        </row>
        <row r="173">
          <cell r="Q173">
            <v>130</v>
          </cell>
        </row>
        <row r="176">
          <cell r="Q176">
            <v>0</v>
          </cell>
        </row>
        <row r="183">
          <cell r="Q183">
            <v>-12091</v>
          </cell>
        </row>
        <row r="184">
          <cell r="Q184">
            <v>-31273</v>
          </cell>
        </row>
        <row r="185">
          <cell r="Q185">
            <v>-1149869</v>
          </cell>
        </row>
        <row r="193">
          <cell r="Q193">
            <v>-300</v>
          </cell>
        </row>
        <row r="194">
          <cell r="Q194">
            <v>0</v>
          </cell>
        </row>
        <row r="195">
          <cell r="Q195">
            <v>0</v>
          </cell>
        </row>
        <row r="196">
          <cell r="Q196">
            <v>-110882</v>
          </cell>
        </row>
        <row r="198">
          <cell r="Q198">
            <v>9928</v>
          </cell>
        </row>
        <row r="210">
          <cell r="Q210">
            <v>-105208</v>
          </cell>
        </row>
        <row r="211">
          <cell r="Q211">
            <v>-5452</v>
          </cell>
        </row>
        <row r="213">
          <cell r="M213">
            <v>-506</v>
          </cell>
          <cell r="Q213">
            <v>-4215</v>
          </cell>
        </row>
        <row r="220">
          <cell r="Q220">
            <v>0</v>
          </cell>
        </row>
        <row r="221">
          <cell r="Q221">
            <v>-353</v>
          </cell>
        </row>
        <row r="222">
          <cell r="Q222">
            <v>-5582</v>
          </cell>
        </row>
        <row r="225">
          <cell r="Q225">
            <v>-61524</v>
          </cell>
        </row>
        <row r="227">
          <cell r="Q227">
            <v>-170</v>
          </cell>
        </row>
        <row r="228">
          <cell r="M228">
            <v>275129</v>
          </cell>
          <cell r="Q228">
            <v>411018</v>
          </cell>
        </row>
        <row r="229">
          <cell r="M229">
            <v>411018</v>
          </cell>
          <cell r="Q229">
            <v>349324</v>
          </cell>
        </row>
        <row r="245">
          <cell r="Q245">
            <v>73336</v>
          </cell>
          <cell r="AH245">
            <v>19703</v>
          </cell>
        </row>
        <row r="246">
          <cell r="Q246">
            <v>52659</v>
          </cell>
        </row>
        <row r="248">
          <cell r="Q248">
            <v>18340</v>
          </cell>
        </row>
        <row r="249">
          <cell r="Q249">
            <v>0</v>
          </cell>
        </row>
        <row r="250">
          <cell r="Q250">
            <v>190</v>
          </cell>
        </row>
        <row r="251">
          <cell r="Q251">
            <v>77</v>
          </cell>
        </row>
        <row r="252">
          <cell r="Q252">
            <v>17</v>
          </cell>
        </row>
        <row r="257">
          <cell r="Q257">
            <v>12039</v>
          </cell>
          <cell r="AH257">
            <v>6051</v>
          </cell>
        </row>
        <row r="259">
          <cell r="Q259">
            <v>85375</v>
          </cell>
          <cell r="AH259">
            <v>25753</v>
          </cell>
        </row>
        <row r="261">
          <cell r="Q261">
            <v>12328</v>
          </cell>
          <cell r="AH261">
            <v>2480</v>
          </cell>
        </row>
        <row r="262">
          <cell r="Q262">
            <v>4328</v>
          </cell>
          <cell r="AH262">
            <v>1101</v>
          </cell>
        </row>
        <row r="263">
          <cell r="Q263">
            <v>7597</v>
          </cell>
          <cell r="AH263">
            <v>2925</v>
          </cell>
        </row>
        <row r="264">
          <cell r="Q264">
            <v>24253</v>
          </cell>
          <cell r="AH264">
            <v>6504</v>
          </cell>
        </row>
        <row r="272">
          <cell r="M272">
            <v>21796</v>
          </cell>
          <cell r="Q272">
            <v>24461</v>
          </cell>
          <cell r="AD272">
            <v>6487.4000000000015</v>
          </cell>
          <cell r="AH272">
            <v>7217.7000000000007</v>
          </cell>
        </row>
        <row r="273">
          <cell r="M273">
            <v>1562</v>
          </cell>
          <cell r="Q273">
            <v>1574</v>
          </cell>
          <cell r="AD273">
            <v>386.40000000000009</v>
          </cell>
          <cell r="AH273">
            <v>397</v>
          </cell>
        </row>
        <row r="274">
          <cell r="M274">
            <v>3952</v>
          </cell>
          <cell r="Q274">
            <v>4061</v>
          </cell>
          <cell r="AD274">
            <v>998</v>
          </cell>
          <cell r="AH274">
            <v>1080</v>
          </cell>
        </row>
        <row r="275">
          <cell r="M275">
            <v>264</v>
          </cell>
          <cell r="Q275">
            <v>784</v>
          </cell>
          <cell r="AD275">
            <v>-23</v>
          </cell>
          <cell r="AH275">
            <v>-72</v>
          </cell>
        </row>
        <row r="276">
          <cell r="M276">
            <v>27574</v>
          </cell>
          <cell r="Q276">
            <v>30880</v>
          </cell>
          <cell r="AD276">
            <v>7848.8000000000029</v>
          </cell>
          <cell r="AH276">
            <v>8622.7000000000007</v>
          </cell>
        </row>
        <row r="277">
          <cell r="M277">
            <v>878</v>
          </cell>
          <cell r="Q277">
            <v>1026</v>
          </cell>
          <cell r="AD277">
            <v>403</v>
          </cell>
          <cell r="AH277">
            <v>500</v>
          </cell>
        </row>
        <row r="278">
          <cell r="M278">
            <v>1881</v>
          </cell>
          <cell r="Q278">
            <v>2022</v>
          </cell>
          <cell r="AD278">
            <v>487</v>
          </cell>
          <cell r="AH278">
            <v>489</v>
          </cell>
        </row>
        <row r="279">
          <cell r="M279">
            <v>815</v>
          </cell>
          <cell r="Q279">
            <v>803</v>
          </cell>
          <cell r="AD279">
            <v>228</v>
          </cell>
          <cell r="AH279">
            <v>205</v>
          </cell>
        </row>
        <row r="280">
          <cell r="M280">
            <v>260</v>
          </cell>
          <cell r="Q280">
            <v>312</v>
          </cell>
          <cell r="AD280">
            <v>56</v>
          </cell>
          <cell r="AH280">
            <v>79</v>
          </cell>
        </row>
        <row r="281">
          <cell r="M281">
            <v>3834</v>
          </cell>
          <cell r="Q281">
            <v>4163</v>
          </cell>
          <cell r="AD281">
            <v>1174</v>
          </cell>
          <cell r="AH281">
            <v>1273</v>
          </cell>
        </row>
        <row r="282">
          <cell r="M282">
            <v>1275</v>
          </cell>
          <cell r="Q282">
            <v>0</v>
          </cell>
          <cell r="AD282">
            <v>78</v>
          </cell>
          <cell r="AH282">
            <v>0</v>
          </cell>
        </row>
        <row r="283">
          <cell r="M283">
            <v>367</v>
          </cell>
          <cell r="Q283">
            <v>340</v>
          </cell>
          <cell r="AD283">
            <v>95</v>
          </cell>
          <cell r="AH283">
            <v>55</v>
          </cell>
        </row>
        <row r="284">
          <cell r="M284">
            <v>158</v>
          </cell>
          <cell r="Q284">
            <v>228</v>
          </cell>
          <cell r="AD284">
            <v>50</v>
          </cell>
          <cell r="AH284">
            <v>66</v>
          </cell>
        </row>
        <row r="285">
          <cell r="M285">
            <v>4364</v>
          </cell>
          <cell r="Q285">
            <v>6862</v>
          </cell>
          <cell r="AD285">
            <v>2410</v>
          </cell>
          <cell r="AH285">
            <v>3451</v>
          </cell>
        </row>
        <row r="286">
          <cell r="M286">
            <v>1247</v>
          </cell>
          <cell r="Q286">
            <v>1044</v>
          </cell>
          <cell r="AD286">
            <v>350</v>
          </cell>
          <cell r="AH286">
            <v>351</v>
          </cell>
        </row>
        <row r="287">
          <cell r="M287">
            <v>4673</v>
          </cell>
          <cell r="Q287">
            <v>7787</v>
          </cell>
          <cell r="AD287">
            <v>1437</v>
          </cell>
          <cell r="AH287">
            <v>2046.6999999999998</v>
          </cell>
        </row>
        <row r="288">
          <cell r="M288">
            <v>3445</v>
          </cell>
          <cell r="Q288">
            <v>3173</v>
          </cell>
          <cell r="AD288">
            <v>1160</v>
          </cell>
          <cell r="AH288">
            <v>533.69999999999982</v>
          </cell>
        </row>
        <row r="289">
          <cell r="M289">
            <v>1273</v>
          </cell>
          <cell r="Q289">
            <v>1041</v>
          </cell>
          <cell r="AD289">
            <v>507</v>
          </cell>
          <cell r="AH289">
            <v>656</v>
          </cell>
        </row>
        <row r="290">
          <cell r="M290">
            <v>87</v>
          </cell>
          <cell r="Q290">
            <v>95</v>
          </cell>
          <cell r="AD290">
            <v>19</v>
          </cell>
          <cell r="AH290">
            <v>22</v>
          </cell>
        </row>
        <row r="291">
          <cell r="M291">
            <v>198</v>
          </cell>
          <cell r="Q291">
            <v>124</v>
          </cell>
          <cell r="AD291">
            <v>38</v>
          </cell>
          <cell r="AH291">
            <v>16</v>
          </cell>
        </row>
        <row r="292">
          <cell r="M292">
            <v>380</v>
          </cell>
          <cell r="Q292">
            <v>424</v>
          </cell>
          <cell r="AD292">
            <v>81</v>
          </cell>
          <cell r="AH292">
            <v>69</v>
          </cell>
        </row>
        <row r="293">
          <cell r="M293">
            <v>801</v>
          </cell>
          <cell r="Q293">
            <v>1103</v>
          </cell>
          <cell r="AD293">
            <v>-71.600000000000023</v>
          </cell>
          <cell r="AH293">
            <v>391</v>
          </cell>
        </row>
        <row r="294">
          <cell r="M294">
            <v>49676</v>
          </cell>
          <cell r="Q294">
            <v>57264</v>
          </cell>
          <cell r="AD294">
            <v>15175</v>
          </cell>
          <cell r="AH294">
            <v>17553</v>
          </cell>
        </row>
        <row r="352">
          <cell r="Q352">
            <v>270</v>
          </cell>
        </row>
        <row r="353">
          <cell r="Q353">
            <v>151</v>
          </cell>
        </row>
        <row r="355">
          <cell r="Q355">
            <v>472</v>
          </cell>
        </row>
        <row r="360">
          <cell r="Q360">
            <v>7</v>
          </cell>
        </row>
        <row r="363">
          <cell r="Q363">
            <v>97</v>
          </cell>
        </row>
        <row r="364">
          <cell r="Q364">
            <v>997</v>
          </cell>
        </row>
        <row r="391">
          <cell r="Q391">
            <v>0.44149608289107911</v>
          </cell>
          <cell r="AH391">
            <v>0.42767572293583112</v>
          </cell>
        </row>
        <row r="392">
          <cell r="M392">
            <v>225596.64207</v>
          </cell>
          <cell r="Q392">
            <v>215186</v>
          </cell>
          <cell r="AH392">
            <v>55156.700000000012</v>
          </cell>
        </row>
        <row r="393">
          <cell r="Q393">
            <v>0.52797181349997913</v>
          </cell>
          <cell r="AH393">
            <v>0.51302354133918704</v>
          </cell>
        </row>
        <row r="402">
          <cell r="Q402">
            <v>0.17102547842298041</v>
          </cell>
          <cell r="AH402">
            <v>0.17102547842298041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B4">
            <v>17157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tuł"/>
      <sheetName val="Oświadczenia"/>
      <sheetName val="Zgodność wew"/>
      <sheetName val="Spis treści"/>
      <sheetName val="SŁOWNIK"/>
      <sheetName val="RAP_Bilans"/>
      <sheetName val="Kapitał"/>
      <sheetName val="RAP_RZiS"/>
      <sheetName val="korekty KPMG"/>
      <sheetName val="uzg2020"/>
      <sheetName val="1.Akt"/>
      <sheetName val="2.Pas"/>
      <sheetName val="Dotacje"/>
      <sheetName val="3.RZiS i SO"/>
      <sheetName val="SO 06'20 06'21"/>
      <sheetName val="4.CF"/>
      <sheetName val="5.Kap, NWF"/>
      <sheetName val="6.Ryz i Instr.Fin."/>
      <sheetName val="kursy walut wrażliwość"/>
      <sheetName val="7.RAT, WN"/>
      <sheetName val="8.OPD 21"/>
      <sheetName val="8.OPD 20"/>
      <sheetName val="9.ZŚP"/>
      <sheetName val="10.MPW"/>
      <sheetName val="11.Pow"/>
      <sheetName val="12.ZNI"/>
      <sheetName val="13.MSSF16 cz.1 2021"/>
      <sheetName val="13.MSSF16 cz.1 2020"/>
      <sheetName val="14.MSSF16 cz2"/>
      <sheetName val="SSF"/>
      <sheetName val="UNK BS"/>
      <sheetName val="PGK"/>
      <sheetName val="Emitenci na rynki"/>
      <sheetName val="Stow. 4Q'21"/>
      <sheetName val="Stow. 3Q'21"/>
      <sheetName val="Stow. 2Q'21"/>
      <sheetName val="Stow. 1Q'21"/>
      <sheetName val="GPWT i GPWV"/>
      <sheetName val="GPWT i GPWV Q2020"/>
      <sheetName val="GPWT i GPWV ICO"/>
      <sheetName val="Dynamics Enum Ca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06">
          <cell r="O206">
            <v>2053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showGridLines="0" tabSelected="1" zoomScale="85" zoomScaleNormal="85" workbookViewId="0">
      <selection activeCell="A27" sqref="A27"/>
    </sheetView>
  </sheetViews>
  <sheetFormatPr defaultColWidth="0" defaultRowHeight="14" zeroHeight="1"/>
  <cols>
    <col min="1" max="1" width="77.582031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10">
      <c r="A21" s="2" t="s">
        <v>318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54.5">
      <c r="A27" s="3" t="s">
        <v>0</v>
      </c>
    </row>
    <row r="28" spans="1:1" ht="14.5">
      <c r="A28" s="4"/>
    </row>
    <row r="29" spans="1:1" ht="15">
      <c r="A29" s="291" t="s">
        <v>319</v>
      </c>
    </row>
    <row r="30" spans="1:1">
      <c r="A30" s="1"/>
    </row>
    <row r="31" spans="1:1" hidden="1"/>
    <row r="32" spans="1:1" hidden="1"/>
    <row r="33" hidden="1"/>
    <row r="34" hidden="1"/>
    <row r="35" hidden="1"/>
    <row r="36" hidden="1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6"/>
  <sheetViews>
    <sheetView showGridLines="0" zoomScale="120" zoomScaleNormal="12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14" sqref="K14"/>
    </sheetView>
  </sheetViews>
  <sheetFormatPr defaultColWidth="9" defaultRowHeight="14" outlineLevelCol="1"/>
  <cols>
    <col min="1" max="1" width="1.75" customWidth="1"/>
    <col min="2" max="2" width="29" customWidth="1"/>
    <col min="3" max="9" width="9" hidden="1" customWidth="1" outlineLevel="1"/>
    <col min="10" max="10" width="9" customWidth="1" collapsed="1"/>
    <col min="11" max="11" width="7" customWidth="1"/>
    <col min="12" max="12" width="6.75" customWidth="1"/>
    <col min="13" max="13" width="6.83203125" customWidth="1"/>
    <col min="14" max="16" width="6.58203125" customWidth="1"/>
    <col min="17" max="17" width="8.08203125" customWidth="1"/>
    <col min="18" max="29" width="7.58203125" hidden="1" customWidth="1" outlineLevel="1"/>
    <col min="30" max="31" width="8.75" hidden="1" customWidth="1" outlineLevel="1"/>
    <col min="32" max="44" width="8" hidden="1" customWidth="1" outlineLevel="1"/>
    <col min="45" max="45" width="8" customWidth="1" collapsed="1"/>
    <col min="46" max="57" width="8" customWidth="1"/>
    <col min="58" max="59" width="8" style="178" customWidth="1"/>
    <col min="60" max="109" width="9" customWidth="1"/>
  </cols>
  <sheetData>
    <row r="1" spans="1:65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  <c r="BG1" s="6"/>
    </row>
    <row r="2" spans="1:6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6"/>
      <c r="BG2" s="6"/>
    </row>
    <row r="3" spans="1:65" ht="14.25" customHeight="1">
      <c r="A3" s="5"/>
      <c r="B3" s="378" t="s">
        <v>144</v>
      </c>
      <c r="C3" s="109" t="s">
        <v>146</v>
      </c>
      <c r="D3" s="111"/>
      <c r="E3" s="111"/>
      <c r="F3" s="111"/>
      <c r="G3" s="111"/>
      <c r="H3" s="111"/>
      <c r="I3" s="111"/>
      <c r="J3" s="244" t="s">
        <v>146</v>
      </c>
      <c r="K3" s="126"/>
      <c r="L3" s="126"/>
      <c r="M3" s="126"/>
      <c r="N3" s="126"/>
      <c r="O3" s="127"/>
      <c r="P3" s="112"/>
      <c r="Q3" s="112"/>
      <c r="R3" s="286" t="s">
        <v>52</v>
      </c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385" t="s">
        <v>52</v>
      </c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</row>
    <row r="4" spans="1:65" ht="16">
      <c r="A4" s="5"/>
      <c r="B4" s="374"/>
      <c r="C4" s="124">
        <v>2007</v>
      </c>
      <c r="D4" s="61">
        <v>2008</v>
      </c>
      <c r="E4" s="61">
        <v>2009</v>
      </c>
      <c r="F4" s="61">
        <v>2010</v>
      </c>
      <c r="G4" s="61">
        <v>2011</v>
      </c>
      <c r="H4" s="61">
        <v>2012</v>
      </c>
      <c r="I4" s="61">
        <v>2013</v>
      </c>
      <c r="J4" s="282">
        <v>2014</v>
      </c>
      <c r="K4" s="283">
        <v>2015</v>
      </c>
      <c r="L4" s="283">
        <v>2016</v>
      </c>
      <c r="M4" s="283">
        <v>2017</v>
      </c>
      <c r="N4" s="283">
        <v>2018</v>
      </c>
      <c r="O4" s="283" t="s">
        <v>310</v>
      </c>
      <c r="P4" s="314" t="s">
        <v>311</v>
      </c>
      <c r="Q4" s="314">
        <v>2021</v>
      </c>
      <c r="R4" s="283" t="s">
        <v>4</v>
      </c>
      <c r="S4" s="283" t="s">
        <v>5</v>
      </c>
      <c r="T4" s="283" t="s">
        <v>6</v>
      </c>
      <c r="U4" s="283" t="s">
        <v>7</v>
      </c>
      <c r="V4" s="283" t="s">
        <v>8</v>
      </c>
      <c r="W4" s="283" t="s">
        <v>9</v>
      </c>
      <c r="X4" s="283" t="s">
        <v>10</v>
      </c>
      <c r="Y4" s="283" t="s">
        <v>11</v>
      </c>
      <c r="Z4" s="283" t="s">
        <v>12</v>
      </c>
      <c r="AA4" s="283" t="s">
        <v>13</v>
      </c>
      <c r="AB4" s="283" t="s">
        <v>14</v>
      </c>
      <c r="AC4" s="283" t="s">
        <v>15</v>
      </c>
      <c r="AD4" s="283" t="s">
        <v>16</v>
      </c>
      <c r="AE4" s="283" t="s">
        <v>17</v>
      </c>
      <c r="AF4" s="283" t="s">
        <v>18</v>
      </c>
      <c r="AG4" s="283" t="s">
        <v>19</v>
      </c>
      <c r="AH4" s="283" t="s">
        <v>20</v>
      </c>
      <c r="AI4" s="283" t="s">
        <v>21</v>
      </c>
      <c r="AJ4" s="283" t="s">
        <v>22</v>
      </c>
      <c r="AK4" s="283" t="s">
        <v>23</v>
      </c>
      <c r="AL4" s="283" t="s">
        <v>24</v>
      </c>
      <c r="AM4" s="283" t="s">
        <v>25</v>
      </c>
      <c r="AN4" s="283" t="s">
        <v>26</v>
      </c>
      <c r="AO4" s="283" t="s">
        <v>145</v>
      </c>
      <c r="AP4" s="283" t="s">
        <v>169</v>
      </c>
      <c r="AQ4" s="283" t="s">
        <v>170</v>
      </c>
      <c r="AR4" s="283" t="s">
        <v>171</v>
      </c>
      <c r="AS4" s="282" t="s">
        <v>172</v>
      </c>
      <c r="AT4" s="283" t="s">
        <v>175</v>
      </c>
      <c r="AU4" s="283" t="s">
        <v>176</v>
      </c>
      <c r="AV4" s="283" t="s">
        <v>177</v>
      </c>
      <c r="AW4" s="283" t="s">
        <v>179</v>
      </c>
      <c r="AX4" s="283" t="s">
        <v>180</v>
      </c>
      <c r="AY4" s="283" t="s">
        <v>185</v>
      </c>
      <c r="AZ4" s="283" t="s">
        <v>187</v>
      </c>
      <c r="BA4" s="283" t="s">
        <v>189</v>
      </c>
      <c r="BB4" s="283" t="s">
        <v>194</v>
      </c>
      <c r="BC4" s="283" t="s">
        <v>200</v>
      </c>
      <c r="BD4" s="283" t="s">
        <v>201</v>
      </c>
      <c r="BE4" s="242">
        <v>43830</v>
      </c>
      <c r="BF4" s="242" t="s">
        <v>313</v>
      </c>
      <c r="BG4" s="242" t="s">
        <v>312</v>
      </c>
      <c r="BH4" s="242">
        <v>44104</v>
      </c>
      <c r="BI4" s="242" t="s">
        <v>286</v>
      </c>
      <c r="BJ4" s="242" t="s">
        <v>287</v>
      </c>
      <c r="BK4" s="202">
        <v>44377</v>
      </c>
      <c r="BL4" s="202">
        <v>44469</v>
      </c>
      <c r="BM4" s="202">
        <v>44561</v>
      </c>
    </row>
    <row r="5" spans="1:65">
      <c r="A5" s="5"/>
      <c r="B5" s="179" t="s">
        <v>78</v>
      </c>
      <c r="C5" s="62">
        <v>146425</v>
      </c>
      <c r="D5" s="62">
        <v>71125</v>
      </c>
      <c r="E5" s="62">
        <v>79515</v>
      </c>
      <c r="F5" s="62">
        <v>91750</v>
      </c>
      <c r="G5" s="62">
        <v>133656</v>
      </c>
      <c r="H5" s="62">
        <v>125395</v>
      </c>
      <c r="I5" s="62">
        <v>119164</v>
      </c>
      <c r="J5" s="228">
        <v>132373</v>
      </c>
      <c r="K5" s="229">
        <v>153310</v>
      </c>
      <c r="L5" s="229">
        <v>143230.09703999999</v>
      </c>
      <c r="M5" s="229">
        <v>186549.41950519284</v>
      </c>
      <c r="N5" s="229">
        <v>170205</v>
      </c>
      <c r="O5" s="229">
        <v>157774</v>
      </c>
      <c r="P5" s="229">
        <v>189380</v>
      </c>
      <c r="Q5" s="229">
        <f>[4]SKONS!$Q$49</f>
        <v>179941</v>
      </c>
      <c r="R5" s="229">
        <v>71286</v>
      </c>
      <c r="S5" s="229">
        <v>116518</v>
      </c>
      <c r="T5" s="229">
        <v>143230.09703999999</v>
      </c>
      <c r="U5" s="229">
        <v>43342.021559932815</v>
      </c>
      <c r="V5" s="229">
        <v>92288.683621749806</v>
      </c>
      <c r="W5" s="229">
        <v>142238.96544789322</v>
      </c>
      <c r="X5" s="229">
        <v>186549.41950519284</v>
      </c>
      <c r="Y5" s="229">
        <v>36163.447543746406</v>
      </c>
      <c r="Z5" s="229">
        <v>82362.323554199203</v>
      </c>
      <c r="AA5" s="229">
        <v>125415</v>
      </c>
      <c r="AB5" s="229">
        <v>170205</v>
      </c>
      <c r="AC5" s="229">
        <v>29379</v>
      </c>
      <c r="AD5" s="229">
        <v>77547.75878000012</v>
      </c>
      <c r="AE5" s="229">
        <v>124568.02142</v>
      </c>
      <c r="AF5" s="229">
        <v>156302</v>
      </c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8">
        <v>26712.097039999993</v>
      </c>
      <c r="AT5" s="229">
        <v>43342.021559932815</v>
      </c>
      <c r="AU5" s="229">
        <v>48946.662061816991</v>
      </c>
      <c r="AV5" s="229">
        <v>49950.281826143415</v>
      </c>
      <c r="AW5" s="229">
        <v>44310.454057299619</v>
      </c>
      <c r="AX5" s="229">
        <v>36163.447543746406</v>
      </c>
      <c r="AY5" s="229">
        <v>46198.876010452797</v>
      </c>
      <c r="AZ5" s="229">
        <v>43052.676445800797</v>
      </c>
      <c r="BA5" s="229">
        <v>44790</v>
      </c>
      <c r="BB5" s="229">
        <v>29379</v>
      </c>
      <c r="BC5" s="229">
        <v>48168.75878000012</v>
      </c>
      <c r="BD5" s="229">
        <v>47020.262639999884</v>
      </c>
      <c r="BE5" s="229">
        <f>[3]SKONS!$Y$382</f>
        <v>33205.978579999995</v>
      </c>
      <c r="BF5" s="229">
        <f>[3]SKONS!$Z$382</f>
        <v>40348.653259999999</v>
      </c>
      <c r="BG5" s="229">
        <f>[3]SKONS!$AA$382</f>
        <v>54129.615309999972</v>
      </c>
      <c r="BH5" s="265">
        <f>[3]SKONS!$AB$382</f>
        <v>38313.731430000029</v>
      </c>
      <c r="BI5" s="265">
        <f>[3]SKONS!$AC$382</f>
        <v>56588</v>
      </c>
      <c r="BJ5" s="265">
        <f>[3]SKONS!$AD$382</f>
        <v>44870</v>
      </c>
      <c r="BK5" s="17">
        <f>[3]SKONS!$AE$382</f>
        <v>49160</v>
      </c>
      <c r="BL5" s="17">
        <f>[3]SKONS!$AF$49</f>
        <v>39932.299999999988</v>
      </c>
      <c r="BM5" s="207">
        <f>[4]SKONS!$AH$49</f>
        <v>45980.700000000012</v>
      </c>
    </row>
    <row r="6" spans="1:65">
      <c r="A6" s="5"/>
      <c r="B6" s="180" t="s">
        <v>306</v>
      </c>
      <c r="C6" s="56">
        <v>158825</v>
      </c>
      <c r="D6" s="56">
        <v>82094</v>
      </c>
      <c r="E6" s="56">
        <v>94001</v>
      </c>
      <c r="F6" s="56">
        <v>108431</v>
      </c>
      <c r="G6" s="56">
        <v>149276</v>
      </c>
      <c r="H6" s="56">
        <v>141959</v>
      </c>
      <c r="I6" s="56">
        <v>144887</v>
      </c>
      <c r="J6" s="230">
        <v>161142</v>
      </c>
      <c r="K6" s="231">
        <v>180147.05807999999</v>
      </c>
      <c r="L6" s="231">
        <v>169023.09703999999</v>
      </c>
      <c r="M6" s="231">
        <v>214874.41950519284</v>
      </c>
      <c r="N6" s="231">
        <v>201977</v>
      </c>
      <c r="O6" s="231">
        <v>194580</v>
      </c>
      <c r="P6" s="231">
        <f>[4]SKONS!$M$392</f>
        <v>225596.64207</v>
      </c>
      <c r="Q6" s="231">
        <f>[4]SKONS!$Q$392</f>
        <v>215186</v>
      </c>
      <c r="R6" s="231">
        <v>84197</v>
      </c>
      <c r="S6" s="231">
        <v>136226</v>
      </c>
      <c r="T6" s="231">
        <v>169023.09703999999</v>
      </c>
      <c r="U6" s="231">
        <v>49735.021559932815</v>
      </c>
      <c r="V6" s="231">
        <v>105705.68362174981</v>
      </c>
      <c r="W6" s="231">
        <v>162997.96544789322</v>
      </c>
      <c r="X6" s="231">
        <v>214874.41950519284</v>
      </c>
      <c r="Y6" s="231">
        <v>43987.947543746406</v>
      </c>
      <c r="Z6" s="231">
        <v>98279.323554199203</v>
      </c>
      <c r="AA6" s="231">
        <v>149280</v>
      </c>
      <c r="AB6" s="231">
        <v>201977</v>
      </c>
      <c r="AC6" s="231">
        <v>38566</v>
      </c>
      <c r="AD6" s="231">
        <v>96149.737360000116</v>
      </c>
      <c r="AE6" s="231">
        <v>152069</v>
      </c>
      <c r="AF6" s="231">
        <v>193220</v>
      </c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0">
        <v>32797.097039999993</v>
      </c>
      <c r="AT6" s="231">
        <v>49735.021559932815</v>
      </c>
      <c r="AU6" s="231">
        <v>55970.662061816991</v>
      </c>
      <c r="AV6" s="231">
        <v>57292.281826143415</v>
      </c>
      <c r="AW6" s="231">
        <v>51876.454057299619</v>
      </c>
      <c r="AX6" s="231">
        <v>43987.947543746406</v>
      </c>
      <c r="AY6" s="231">
        <v>54291.376010452797</v>
      </c>
      <c r="AZ6" s="231">
        <v>51000.676445800797</v>
      </c>
      <c r="BA6" s="231">
        <v>52697</v>
      </c>
      <c r="BB6" s="231">
        <v>38566</v>
      </c>
      <c r="BC6" s="231">
        <v>57583.737360000116</v>
      </c>
      <c r="BD6" s="231">
        <v>55919.262639999884</v>
      </c>
      <c r="BE6" s="231">
        <f>[3]SKONS!$Y$384</f>
        <v>42511</v>
      </c>
      <c r="BF6" s="231">
        <f>[3]SKONS!$Z$384</f>
        <v>50061.080139999998</v>
      </c>
      <c r="BG6" s="231">
        <f>[3]SKONS!$AA$384</f>
        <v>63158.71358999997</v>
      </c>
      <c r="BH6" s="17">
        <f>[3]SKONS!$AB$384</f>
        <v>47033.742570000031</v>
      </c>
      <c r="BI6" s="17">
        <f>[3]SKONS!$AC$384</f>
        <v>65343.105770000002</v>
      </c>
      <c r="BJ6" s="17">
        <f>[3]SKONS!$AD$384</f>
        <v>53624</v>
      </c>
      <c r="BK6" s="17">
        <f>[3]SKONS!$AE$384</f>
        <v>57798.2</v>
      </c>
      <c r="BL6" s="17">
        <f>[3]SKONS!$AF$384</f>
        <v>48609.099999999991</v>
      </c>
      <c r="BM6" s="18">
        <f>[4]SKONS!$AH$392</f>
        <v>55156.700000000012</v>
      </c>
    </row>
    <row r="7" spans="1:65">
      <c r="A7" s="5"/>
      <c r="B7" s="180" t="s">
        <v>307</v>
      </c>
      <c r="C7" s="63">
        <v>0.69408330310671384</v>
      </c>
      <c r="D7" s="63">
        <v>0.44437106884195254</v>
      </c>
      <c r="E7" s="63">
        <v>0.47118768107950959</v>
      </c>
      <c r="F7" s="63">
        <v>0.48057208958068331</v>
      </c>
      <c r="G7" s="63">
        <v>0.55534845999025284</v>
      </c>
      <c r="H7" s="63">
        <v>0.51842965397607965</v>
      </c>
      <c r="I7" s="63">
        <v>0.51059338459695092</v>
      </c>
      <c r="J7" s="232">
        <v>0.50743636655634661</v>
      </c>
      <c r="K7" s="233">
        <v>0.54941334945000764</v>
      </c>
      <c r="L7" s="233">
        <v>0.54372389368916108</v>
      </c>
      <c r="M7" s="233">
        <v>0.61051417377132766</v>
      </c>
      <c r="N7" s="233">
        <v>0.58243387036775374</v>
      </c>
      <c r="O7" s="233">
        <v>0.57663413752330039</v>
      </c>
      <c r="P7" s="233">
        <v>0.55846420569909327</v>
      </c>
      <c r="Q7" s="233">
        <f>[4]SKONS!$Q$393</f>
        <v>0.52797181349997913</v>
      </c>
      <c r="R7" s="233">
        <v>0.5414875977148309</v>
      </c>
      <c r="S7" s="233">
        <v>0.59448351360446205</v>
      </c>
      <c r="T7" s="233">
        <v>0.54372389368916108</v>
      </c>
      <c r="U7" s="233">
        <v>0.54633457345533332</v>
      </c>
      <c r="V7" s="233">
        <v>0.59162856243528428</v>
      </c>
      <c r="W7" s="233">
        <v>0.6274278075374885</v>
      </c>
      <c r="X7" s="233">
        <v>0.61051417377132766</v>
      </c>
      <c r="Y7" s="233">
        <v>0.51186738310547575</v>
      </c>
      <c r="Z7" s="233">
        <v>0.56946120738542727</v>
      </c>
      <c r="AA7" s="233">
        <v>0.57787446869459524</v>
      </c>
      <c r="AB7" s="233">
        <v>0.58243387036775374</v>
      </c>
      <c r="AC7" s="233">
        <v>0.45826797851608919</v>
      </c>
      <c r="AD7" s="233">
        <v>0.55482972293141142</v>
      </c>
      <c r="AE7" s="233">
        <v>0.59445376114583703</v>
      </c>
      <c r="AF7" s="233">
        <v>0.57492092680038442</v>
      </c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2">
        <v>0.40137515280410374</v>
      </c>
      <c r="AT7" s="233">
        <v>0.54633457345533332</v>
      </c>
      <c r="AU7" s="233">
        <v>0.63867931832962843</v>
      </c>
      <c r="AV7" s="233">
        <v>0.7062779747997614</v>
      </c>
      <c r="AW7" s="233">
        <v>0.56284133182181939</v>
      </c>
      <c r="AX7" s="233">
        <v>0.51186738310547575</v>
      </c>
      <c r="AY7" s="233">
        <v>0.62658272351727007</v>
      </c>
      <c r="AZ7" s="233">
        <v>0.59480863097629888</v>
      </c>
      <c r="BA7" s="233">
        <v>0.59574925103159804</v>
      </c>
      <c r="BB7" s="233">
        <v>0.45826797851608919</v>
      </c>
      <c r="BC7" s="233">
        <v>0.64599256564640395</v>
      </c>
      <c r="BD7" s="233">
        <v>0.67766909533453379</v>
      </c>
      <c r="BE7" s="233">
        <f>[3]SKONS!$Y$385</f>
        <v>0.52078943499779484</v>
      </c>
      <c r="BF7" s="266">
        <f>[3]SKONS!$Z$385</f>
        <v>0.51462930363090587</v>
      </c>
      <c r="BG7" s="266">
        <f>[3]SKONS!$AA$385</f>
        <v>0.6230687359722904</v>
      </c>
      <c r="BH7" s="267">
        <f>[3]SKONS!$AB$385</f>
        <v>0.52857098177416384</v>
      </c>
      <c r="BI7" s="267">
        <f>[3]SKONS!$AC$385</f>
        <v>0.56169019770830286</v>
      </c>
      <c r="BJ7" s="267">
        <f>[3]SKONS!$AD$385</f>
        <v>0.48178367648979598</v>
      </c>
      <c r="BK7" s="287">
        <f>[3]SKONS!$AE$385</f>
        <v>0.58897261350828389</v>
      </c>
      <c r="BL7" s="287">
        <f>[3]SKONS!$AF$385</f>
        <v>0.5363881133928472</v>
      </c>
      <c r="BM7" s="208">
        <f>[4]SKONS!$AH$393</f>
        <v>0.51302354133918704</v>
      </c>
    </row>
    <row r="8" spans="1:65">
      <c r="A8" s="5"/>
      <c r="B8" s="180" t="s">
        <v>308</v>
      </c>
      <c r="C8" s="63">
        <v>0.63989389364017357</v>
      </c>
      <c r="D8" s="63">
        <v>0.38499637332063091</v>
      </c>
      <c r="E8" s="63">
        <v>0.39857542431503074</v>
      </c>
      <c r="F8" s="63">
        <v>0.40664099029823292</v>
      </c>
      <c r="G8" s="63">
        <v>0.49723769238495963</v>
      </c>
      <c r="H8" s="63">
        <v>0.45793846434766733</v>
      </c>
      <c r="I8" s="63">
        <v>0.41994347375617597</v>
      </c>
      <c r="J8" s="232">
        <v>0.41684274832236956</v>
      </c>
      <c r="K8" s="233">
        <v>0.46756556283464495</v>
      </c>
      <c r="L8" s="233">
        <v>0.46075138498755075</v>
      </c>
      <c r="M8" s="233">
        <v>0.53003547364548531</v>
      </c>
      <c r="N8" s="233">
        <v>0.49081408727698461</v>
      </c>
      <c r="O8" s="233">
        <v>0.46756025497790726</v>
      </c>
      <c r="P8" s="233">
        <v>0.46880995348537846</v>
      </c>
      <c r="Q8" s="233">
        <f>[4]SKONS!$Q$391</f>
        <v>0.44149608289107911</v>
      </c>
      <c r="R8" s="233">
        <v>0.45845439731462445</v>
      </c>
      <c r="S8" s="233">
        <v>0.50847877819333098</v>
      </c>
      <c r="T8" s="233">
        <v>0.46075138498755075</v>
      </c>
      <c r="U8" s="233">
        <v>0.47610806467839284</v>
      </c>
      <c r="V8" s="233">
        <v>0.51653439388897793</v>
      </c>
      <c r="W8" s="233">
        <v>0.54752022206008288</v>
      </c>
      <c r="X8" s="233">
        <v>0.53003547364548531</v>
      </c>
      <c r="Y8" s="233">
        <v>0.42081729864482476</v>
      </c>
      <c r="Z8" s="233">
        <v>0.47723312003035756</v>
      </c>
      <c r="AA8" s="233">
        <v>0.48549120104054566</v>
      </c>
      <c r="AB8" s="233">
        <v>0.49081408727698461</v>
      </c>
      <c r="AC8" s="233">
        <v>0.34910166833024381</v>
      </c>
      <c r="AD8" s="233">
        <v>0.44748745757634117</v>
      </c>
      <c r="AE8" s="233">
        <v>0.48694953509008537</v>
      </c>
      <c r="AF8" s="233">
        <v>0.46507240813970441</v>
      </c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2">
        <v>0.32690612885865483</v>
      </c>
      <c r="AT8" s="233">
        <v>0.47610806467839284</v>
      </c>
      <c r="AU8" s="233">
        <v>0.5585286935792434</v>
      </c>
      <c r="AV8" s="233">
        <v>0.61576852525967307</v>
      </c>
      <c r="AW8" s="233">
        <v>0.48075288545537637</v>
      </c>
      <c r="AX8" s="233">
        <v>0.42081729864482476</v>
      </c>
      <c r="AY8" s="233">
        <v>0.53318629368489201</v>
      </c>
      <c r="AZ8" s="233">
        <v>0.50211301734020031</v>
      </c>
      <c r="BA8" s="233">
        <v>0.50635916567746309</v>
      </c>
      <c r="BB8" s="233">
        <v>0.34910166833024381</v>
      </c>
      <c r="BC8" s="233">
        <v>0.54037236023360047</v>
      </c>
      <c r="BD8" s="233">
        <v>0.56982473196719119</v>
      </c>
      <c r="BE8" s="233">
        <f>[3]SKONS!$Y$383</f>
        <v>0.40679642500122504</v>
      </c>
      <c r="BF8" s="266">
        <f>[3]SKONS!$Z$383</f>
        <v>0.41478528372877171</v>
      </c>
      <c r="BG8" s="266">
        <f>[3]SKONS!$AA$383</f>
        <v>0.53399553399402977</v>
      </c>
      <c r="BH8" s="267">
        <f>[3]SKONS!$AB$383</f>
        <v>0.43057442446232147</v>
      </c>
      <c r="BI8" s="267">
        <f>[3]SKONS!$AC$383</f>
        <v>0.48643119321258799</v>
      </c>
      <c r="BJ8" s="267">
        <f>[3]SKONS!$AD$383</f>
        <v>0.40313355147130286</v>
      </c>
      <c r="BK8" s="287">
        <f>[3]SKONS!$AE$383</f>
        <v>0.50094801706743874</v>
      </c>
      <c r="BL8" s="287">
        <f>[3]SKONS!$AF$383</f>
        <v>0.44064200037518059</v>
      </c>
      <c r="BM8" s="208">
        <f>[4]SKONS!$AH$391</f>
        <v>0.42767572293583112</v>
      </c>
    </row>
    <row r="9" spans="1:65" s="129" customFormat="1">
      <c r="A9" s="133"/>
      <c r="B9" s="181" t="s">
        <v>309</v>
      </c>
      <c r="C9" s="176">
        <v>0.21155926022951704</v>
      </c>
      <c r="D9" s="176">
        <v>0.10178728870198882</v>
      </c>
      <c r="E9" s="176">
        <v>0.13912375573908978</v>
      </c>
      <c r="F9" s="176">
        <v>0.18121914815954379</v>
      </c>
      <c r="G9" s="176">
        <v>0.25569900630755477</v>
      </c>
      <c r="H9" s="176">
        <v>0.19608514861935797</v>
      </c>
      <c r="I9" s="176">
        <v>0.18922275187509696</v>
      </c>
      <c r="J9" s="234">
        <v>0.16141106072872061</v>
      </c>
      <c r="K9" s="227">
        <v>0.17267431948627607</v>
      </c>
      <c r="L9" s="227">
        <v>0.1613455852822282</v>
      </c>
      <c r="M9" s="227">
        <v>0.2078922084823083</v>
      </c>
      <c r="N9" s="227">
        <v>0.21813097697221898</v>
      </c>
      <c r="O9" s="227">
        <v>0.13550623670052361</v>
      </c>
      <c r="P9" s="227">
        <v>0.17063487653713252</v>
      </c>
      <c r="Q9" s="227">
        <f>[4]SKONS!$Q$402</f>
        <v>0.17102547842298041</v>
      </c>
      <c r="R9" s="227"/>
      <c r="S9" s="227"/>
      <c r="T9" s="227">
        <v>0.1613455852822282</v>
      </c>
      <c r="U9" s="227"/>
      <c r="V9" s="227"/>
      <c r="W9" s="227"/>
      <c r="X9" s="227">
        <v>0.2078922084823083</v>
      </c>
      <c r="Y9" s="227"/>
      <c r="Z9" s="227"/>
      <c r="AA9" s="227"/>
      <c r="AB9" s="227">
        <v>0.21813097697221898</v>
      </c>
      <c r="AC9" s="227"/>
      <c r="AD9" s="227"/>
      <c r="AE9" s="227"/>
      <c r="AF9" s="227">
        <v>0.13550783136978012</v>
      </c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34">
        <v>0.1613455852822282</v>
      </c>
      <c r="AT9" s="227">
        <v>0.16216652418417304</v>
      </c>
      <c r="AU9" s="227">
        <v>0.18815704742522626</v>
      </c>
      <c r="AV9" s="227">
        <v>0.18713843273685221</v>
      </c>
      <c r="AW9" s="227">
        <v>0.2078922084823083</v>
      </c>
      <c r="AX9" s="227">
        <v>0.1990234724496559</v>
      </c>
      <c r="AY9" s="227">
        <v>0.25581872436104869</v>
      </c>
      <c r="AZ9" s="227">
        <v>0.23085904637804502</v>
      </c>
      <c r="BA9" s="227">
        <v>0.21430257801251648</v>
      </c>
      <c r="BB9" s="227">
        <v>0.20666070682674584</v>
      </c>
      <c r="BC9" s="227">
        <v>0.16958563933574033</v>
      </c>
      <c r="BD9" s="227">
        <v>0.16600776842261841</v>
      </c>
      <c r="BE9" s="227">
        <f>[3]SKONS!$Y$394</f>
        <v>0.13550623670052361</v>
      </c>
      <c r="BF9" s="227">
        <f>[3]SKONS!$Z$394</f>
        <v>0.14548239244450978</v>
      </c>
      <c r="BG9" s="227">
        <f>[3]SKONS!$AA$394</f>
        <v>0.14787315853747904</v>
      </c>
      <c r="BH9" s="227">
        <f>[3]SKONS!$AB$394</f>
        <v>0.13416630986438824</v>
      </c>
      <c r="BI9" s="227">
        <f>[3]SKONS!$AC$394</f>
        <v>0.17063487653713252</v>
      </c>
      <c r="BJ9" s="227">
        <f>[3]SKONS!$AD$394</f>
        <v>0.17333375511063961</v>
      </c>
      <c r="BK9" s="227">
        <f>[3]SKONS!$AE$394</f>
        <v>0.18759576786304619</v>
      </c>
      <c r="BL9" s="227">
        <f>[3]SKONS!$AF$394</f>
        <v>0.18504348306383683</v>
      </c>
      <c r="BM9" s="213">
        <f>[4]SKONS!$AH$402</f>
        <v>0.17102547842298041</v>
      </c>
    </row>
    <row r="10" spans="1:65">
      <c r="A10" s="64"/>
      <c r="B10" s="387" t="s">
        <v>303</v>
      </c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113"/>
      <c r="BG10" s="177"/>
      <c r="BI10" s="250"/>
      <c r="BK10" s="250"/>
      <c r="BL10" s="250"/>
    </row>
    <row r="11" spans="1:65">
      <c r="A11" s="64"/>
      <c r="B11" s="387" t="s">
        <v>304</v>
      </c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225"/>
      <c r="AT11" s="225"/>
      <c r="AU11" s="225"/>
      <c r="AV11" s="225"/>
      <c r="AW11" s="226"/>
      <c r="AX11" s="225"/>
      <c r="AY11" s="225"/>
      <c r="AZ11" s="225"/>
      <c r="BA11" s="225"/>
      <c r="BB11" s="225"/>
      <c r="BC11" s="225"/>
      <c r="BD11" s="225"/>
      <c r="BE11" s="225"/>
      <c r="BF11" s="177"/>
      <c r="BG11" s="177"/>
      <c r="BI11" s="250"/>
    </row>
    <row r="12" spans="1:65">
      <c r="A12" s="64"/>
      <c r="B12" s="387" t="s">
        <v>305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177"/>
      <c r="BG12" s="177"/>
      <c r="BI12" s="250"/>
    </row>
    <row r="13" spans="1:65">
      <c r="A13" s="64"/>
      <c r="B13" s="386" t="s">
        <v>314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66"/>
      <c r="Y13" s="66"/>
      <c r="Z13" s="66"/>
      <c r="AA13" s="66"/>
      <c r="AB13" s="66"/>
      <c r="AC13" s="66"/>
      <c r="AD13" s="66"/>
      <c r="AE13" s="66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177"/>
      <c r="BG13" s="177"/>
      <c r="BI13" s="250"/>
    </row>
    <row r="14" spans="1:65">
      <c r="A14" s="64"/>
      <c r="B14" s="262" t="s">
        <v>315</v>
      </c>
      <c r="C14" s="66"/>
      <c r="D14" s="66"/>
      <c r="E14" s="66"/>
      <c r="F14" s="66"/>
      <c r="G14" s="66"/>
      <c r="H14" s="66"/>
      <c r="I14" s="66"/>
      <c r="J14" s="66"/>
      <c r="K14" s="74"/>
      <c r="L14" s="97"/>
      <c r="M14" s="102"/>
      <c r="N14" s="107"/>
      <c r="O14" s="125"/>
      <c r="P14" s="316"/>
      <c r="Q14" s="240"/>
      <c r="R14" s="66"/>
      <c r="S14" s="66"/>
      <c r="T14" s="66"/>
      <c r="U14" s="66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177"/>
      <c r="BG14" s="177"/>
    </row>
    <row r="15" spans="1:65" ht="38.25" customHeight="1">
      <c r="A15" s="64"/>
      <c r="B15" s="366" t="s">
        <v>50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75"/>
      <c r="AQ15" s="79"/>
      <c r="AR15" s="80"/>
      <c r="AS15" s="96"/>
      <c r="AT15" s="98"/>
      <c r="AU15" s="99"/>
      <c r="AV15" s="100"/>
      <c r="AW15" s="101"/>
      <c r="AX15" s="104"/>
      <c r="AY15" s="104"/>
      <c r="AZ15" s="106"/>
      <c r="BA15" s="106"/>
      <c r="BB15" s="115"/>
      <c r="BC15" s="115"/>
      <c r="BD15" s="116"/>
      <c r="BE15" s="116"/>
      <c r="BF15" s="54"/>
      <c r="BG15" s="54"/>
    </row>
    <row r="16" spans="1:65">
      <c r="AU16" s="223"/>
      <c r="AV16" s="223"/>
    </row>
  </sheetData>
  <mergeCells count="7">
    <mergeCell ref="AS3:BM3"/>
    <mergeCell ref="B15:AO15"/>
    <mergeCell ref="B13:W13"/>
    <mergeCell ref="B3:B4"/>
    <mergeCell ref="B10:U10"/>
    <mergeCell ref="B11:U11"/>
    <mergeCell ref="B12:V12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86"/>
  <sheetViews>
    <sheetView showGridLines="0" topLeftCell="B4" zoomScaleNormal="100" workbookViewId="0">
      <pane xSplit="13" ySplit="1" topLeftCell="O26" activePane="bottomRight" state="frozen"/>
      <selection activeCell="B4" sqref="B4"/>
      <selection pane="topRight" activeCell="O4" sqref="O4"/>
      <selection pane="bottomLeft" activeCell="B5" sqref="B5"/>
      <selection pane="bottomRight" activeCell="BB32" sqref="BB32"/>
    </sheetView>
  </sheetViews>
  <sheetFormatPr defaultColWidth="9" defaultRowHeight="14.25" customHeight="1" zeroHeight="1" outlineLevelRow="1" outlineLevelCol="1"/>
  <cols>
    <col min="1" max="1" width="2.25" style="1" hidden="1" customWidth="1"/>
    <col min="2" max="2" width="38.5" style="1" customWidth="1"/>
    <col min="3" max="13" width="9" style="1" hidden="1" customWidth="1" outlineLevel="1"/>
    <col min="14" max="14" width="9.33203125" style="1" hidden="1" customWidth="1" outlineLevel="1"/>
    <col min="15" max="16" width="9.33203125" style="140" customWidth="1" collapsed="1"/>
    <col min="17" max="17" width="9.5" style="1" customWidth="1"/>
    <col min="18" max="28" width="7.58203125" style="1" hidden="1" customWidth="1" outlineLevel="1"/>
    <col min="29" max="30" width="7.75" style="1" hidden="1" customWidth="1" outlineLevel="1"/>
    <col min="31" max="31" width="8.33203125" style="1" hidden="1" customWidth="1" outlineLevel="1"/>
    <col min="32" max="32" width="8.08203125" style="1" hidden="1" customWidth="1" outlineLevel="1"/>
    <col min="33" max="33" width="7.83203125" style="1" hidden="1" customWidth="1" outlineLevel="1"/>
    <col min="34" max="43" width="8" style="1" hidden="1" customWidth="1" outlineLevel="1"/>
    <col min="44" max="44" width="9.5" style="1" hidden="1" customWidth="1" outlineLevel="1"/>
    <col min="45" max="50" width="9" style="1" hidden="1" customWidth="1" outlineLevel="1"/>
    <col min="51" max="51" width="9" style="1" hidden="1" customWidth="1" outlineLevel="1" collapsed="1"/>
    <col min="52" max="53" width="9" style="1" hidden="1" customWidth="1" outlineLevel="1"/>
    <col min="54" max="54" width="9.58203125" style="1" bestFit="1" customWidth="1" collapsed="1"/>
    <col min="55" max="56" width="9" style="1"/>
    <col min="57" max="57" width="10.83203125" style="1" customWidth="1"/>
    <col min="58" max="58" width="9.33203125" style="140" customWidth="1"/>
    <col min="59" max="59" width="11" style="140" customWidth="1"/>
    <col min="60" max="60" width="9.33203125" style="140" customWidth="1"/>
    <col min="61" max="64" width="9" style="140" customWidth="1"/>
    <col min="65" max="16382" width="9" style="140"/>
    <col min="16383" max="16384" width="5.08203125" style="140" customWidth="1"/>
  </cols>
  <sheetData>
    <row r="1" spans="1:69" ht="43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40"/>
      <c r="P1" s="4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69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40"/>
      <c r="P2" s="4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69" ht="14.25" customHeight="1">
      <c r="A3" s="85"/>
      <c r="B3" s="359" t="s">
        <v>1</v>
      </c>
      <c r="C3" s="108"/>
      <c r="D3" s="108"/>
      <c r="E3" s="108"/>
      <c r="F3" s="108"/>
      <c r="G3" s="108"/>
      <c r="H3" s="108"/>
      <c r="I3" s="108"/>
      <c r="J3" s="361" t="s">
        <v>2</v>
      </c>
      <c r="K3" s="361"/>
      <c r="L3" s="361"/>
      <c r="M3" s="361"/>
      <c r="N3" s="361"/>
      <c r="O3" s="361" t="s">
        <v>3</v>
      </c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</row>
    <row r="4" spans="1:69" s="173" customFormat="1" ht="32.25" customHeight="1">
      <c r="A4" s="172"/>
      <c r="B4" s="360"/>
      <c r="C4" s="182">
        <v>2007</v>
      </c>
      <c r="D4" s="183">
        <v>2008</v>
      </c>
      <c r="E4" s="183">
        <v>2009</v>
      </c>
      <c r="F4" s="183">
        <v>2010</v>
      </c>
      <c r="G4" s="183">
        <v>2011</v>
      </c>
      <c r="H4" s="183">
        <v>2012</v>
      </c>
      <c r="I4" s="183">
        <v>2013</v>
      </c>
      <c r="J4" s="222">
        <v>2014</v>
      </c>
      <c r="K4" s="222">
        <v>2015</v>
      </c>
      <c r="L4" s="222">
        <v>2016</v>
      </c>
      <c r="M4" s="222" t="s">
        <v>262</v>
      </c>
      <c r="N4" s="222">
        <v>2018</v>
      </c>
      <c r="O4" s="319" t="s">
        <v>265</v>
      </c>
      <c r="P4" s="319" t="s">
        <v>272</v>
      </c>
      <c r="Q4" s="319">
        <v>2021</v>
      </c>
      <c r="R4" s="171" t="s">
        <v>4</v>
      </c>
      <c r="S4" s="171" t="s">
        <v>5</v>
      </c>
      <c r="T4" s="171" t="s">
        <v>6</v>
      </c>
      <c r="U4" s="171" t="s">
        <v>7</v>
      </c>
      <c r="V4" s="171" t="s">
        <v>8</v>
      </c>
      <c r="W4" s="171" t="s">
        <v>9</v>
      </c>
      <c r="X4" s="171" t="s">
        <v>10</v>
      </c>
      <c r="Y4" s="171" t="s">
        <v>11</v>
      </c>
      <c r="Z4" s="171" t="s">
        <v>12</v>
      </c>
      <c r="AA4" s="171" t="s">
        <v>13</v>
      </c>
      <c r="AB4" s="171" t="s">
        <v>14</v>
      </c>
      <c r="AC4" s="171" t="s">
        <v>15</v>
      </c>
      <c r="AD4" s="171" t="s">
        <v>16</v>
      </c>
      <c r="AE4" s="171" t="s">
        <v>17</v>
      </c>
      <c r="AF4" s="171" t="s">
        <v>18</v>
      </c>
      <c r="AG4" s="171" t="s">
        <v>19</v>
      </c>
      <c r="AH4" s="171" t="s">
        <v>20</v>
      </c>
      <c r="AI4" s="171" t="s">
        <v>21</v>
      </c>
      <c r="AJ4" s="171" t="s">
        <v>22</v>
      </c>
      <c r="AK4" s="171" t="s">
        <v>23</v>
      </c>
      <c r="AL4" s="171" t="s">
        <v>24</v>
      </c>
      <c r="AM4" s="171" t="s">
        <v>25</v>
      </c>
      <c r="AN4" s="171" t="s">
        <v>26</v>
      </c>
      <c r="AO4" s="171" t="s">
        <v>145</v>
      </c>
      <c r="AP4" s="171" t="s">
        <v>169</v>
      </c>
      <c r="AQ4" s="171" t="s">
        <v>170</v>
      </c>
      <c r="AR4" s="171" t="s">
        <v>171</v>
      </c>
      <c r="AS4" s="171" t="s">
        <v>172</v>
      </c>
      <c r="AT4" s="171" t="s">
        <v>175</v>
      </c>
      <c r="AU4" s="171" t="s">
        <v>176</v>
      </c>
      <c r="AV4" s="171" t="s">
        <v>177</v>
      </c>
      <c r="AW4" s="171" t="s">
        <v>210</v>
      </c>
      <c r="AX4" s="171" t="s">
        <v>180</v>
      </c>
      <c r="AY4" s="171" t="s">
        <v>185</v>
      </c>
      <c r="AZ4" s="171" t="s">
        <v>187</v>
      </c>
      <c r="BA4" s="171" t="s">
        <v>189</v>
      </c>
      <c r="BB4" s="171" t="s">
        <v>194</v>
      </c>
      <c r="BC4" s="171" t="s">
        <v>200</v>
      </c>
      <c r="BD4" s="119" t="s">
        <v>321</v>
      </c>
      <c r="BE4" s="119" t="s">
        <v>266</v>
      </c>
      <c r="BF4" s="119" t="s">
        <v>267</v>
      </c>
      <c r="BG4" s="119" t="s">
        <v>269</v>
      </c>
      <c r="BH4" s="119" t="s">
        <v>268</v>
      </c>
      <c r="BI4" s="119" t="s">
        <v>270</v>
      </c>
      <c r="BJ4" s="119">
        <v>44286</v>
      </c>
      <c r="BK4" s="119">
        <v>44377</v>
      </c>
      <c r="BL4" s="119">
        <v>44469</v>
      </c>
      <c r="BM4" s="119">
        <v>44561</v>
      </c>
    </row>
    <row r="5" spans="1:69" ht="14">
      <c r="A5" s="87"/>
      <c r="B5" s="35" t="s">
        <v>27</v>
      </c>
      <c r="C5" s="195">
        <v>666000</v>
      </c>
      <c r="D5" s="195">
        <v>505321</v>
      </c>
      <c r="E5" s="195">
        <v>390006</v>
      </c>
      <c r="F5" s="195">
        <v>337664</v>
      </c>
      <c r="G5" s="195">
        <v>355291</v>
      </c>
      <c r="H5" s="195">
        <v>512030</v>
      </c>
      <c r="I5" s="195">
        <v>576548</v>
      </c>
      <c r="J5" s="195">
        <v>572937</v>
      </c>
      <c r="K5" s="195">
        <v>580999</v>
      </c>
      <c r="L5" s="195">
        <v>597720</v>
      </c>
      <c r="M5" s="195">
        <v>596787</v>
      </c>
      <c r="N5" s="195">
        <v>580501</v>
      </c>
      <c r="O5" s="195">
        <f>SUM(O6:O20)</f>
        <v>589473</v>
      </c>
      <c r="P5" s="195">
        <f t="shared" ref="P5:BM5" si="0">SUM(P6:P20)</f>
        <v>592110</v>
      </c>
      <c r="Q5" s="195">
        <f t="shared" si="0"/>
        <v>603573</v>
      </c>
      <c r="R5" s="195">
        <f t="shared" si="0"/>
        <v>395052</v>
      </c>
      <c r="S5" s="195">
        <f t="shared" si="0"/>
        <v>363029</v>
      </c>
      <c r="T5" s="195">
        <f t="shared" si="0"/>
        <v>362212</v>
      </c>
      <c r="U5" s="195">
        <f t="shared" si="0"/>
        <v>337664</v>
      </c>
      <c r="V5" s="195">
        <f t="shared" si="0"/>
        <v>395870</v>
      </c>
      <c r="W5" s="195">
        <f t="shared" si="0"/>
        <v>393975</v>
      </c>
      <c r="X5" s="195">
        <f t="shared" si="0"/>
        <v>348875</v>
      </c>
      <c r="Y5" s="195">
        <f t="shared" si="0"/>
        <v>355291</v>
      </c>
      <c r="Z5" s="195">
        <f t="shared" si="0"/>
        <v>513334</v>
      </c>
      <c r="AA5" s="195">
        <f t="shared" si="0"/>
        <v>516277</v>
      </c>
      <c r="AB5" s="195">
        <f t="shared" si="0"/>
        <v>518241</v>
      </c>
      <c r="AC5" s="195">
        <f t="shared" si="0"/>
        <v>512030</v>
      </c>
      <c r="AD5" s="195">
        <f t="shared" si="0"/>
        <v>579278</v>
      </c>
      <c r="AE5" s="195">
        <f t="shared" si="0"/>
        <v>569007</v>
      </c>
      <c r="AF5" s="195">
        <f t="shared" si="0"/>
        <v>574876</v>
      </c>
      <c r="AG5" s="195">
        <f t="shared" si="0"/>
        <v>576548</v>
      </c>
      <c r="AH5" s="195">
        <f t="shared" si="0"/>
        <v>590861</v>
      </c>
      <c r="AI5" s="195">
        <f t="shared" si="0"/>
        <v>587240</v>
      </c>
      <c r="AJ5" s="195">
        <f t="shared" si="0"/>
        <v>586563</v>
      </c>
      <c r="AK5" s="195">
        <f t="shared" si="0"/>
        <v>572937</v>
      </c>
      <c r="AL5" s="195">
        <f t="shared" si="0"/>
        <v>571783</v>
      </c>
      <c r="AM5" s="195">
        <f t="shared" si="0"/>
        <v>572617</v>
      </c>
      <c r="AN5" s="195">
        <f t="shared" si="0"/>
        <v>569509</v>
      </c>
      <c r="AO5" s="195">
        <f t="shared" si="0"/>
        <v>580999</v>
      </c>
      <c r="AP5" s="195">
        <f t="shared" si="0"/>
        <v>577461</v>
      </c>
      <c r="AQ5" s="195">
        <f t="shared" si="0"/>
        <v>580007</v>
      </c>
      <c r="AR5" s="195">
        <f t="shared" si="0"/>
        <v>585127</v>
      </c>
      <c r="AS5" s="195">
        <f t="shared" si="0"/>
        <v>597720</v>
      </c>
      <c r="AT5" s="195">
        <f t="shared" si="0"/>
        <v>597767</v>
      </c>
      <c r="AU5" s="195">
        <f t="shared" si="0"/>
        <v>597653</v>
      </c>
      <c r="AV5" s="195">
        <f t="shared" si="0"/>
        <v>595207</v>
      </c>
      <c r="AW5" s="195">
        <f t="shared" si="0"/>
        <v>596787</v>
      </c>
      <c r="AX5" s="195">
        <f t="shared" si="0"/>
        <v>581130</v>
      </c>
      <c r="AY5" s="195">
        <f t="shared" si="0"/>
        <v>579001</v>
      </c>
      <c r="AZ5" s="195">
        <f t="shared" si="0"/>
        <v>575558</v>
      </c>
      <c r="BA5" s="195">
        <f t="shared" si="0"/>
        <v>580501</v>
      </c>
      <c r="BB5" s="195">
        <f t="shared" si="0"/>
        <v>598181</v>
      </c>
      <c r="BC5" s="195">
        <f t="shared" si="0"/>
        <v>586166.79500549997</v>
      </c>
      <c r="BD5" s="195">
        <f>[3]SKONS!$H$76</f>
        <v>585647.02598550008</v>
      </c>
      <c r="BE5" s="195">
        <f t="shared" si="0"/>
        <v>589473</v>
      </c>
      <c r="BF5" s="195">
        <f t="shared" si="0"/>
        <v>587842</v>
      </c>
      <c r="BG5" s="195">
        <f t="shared" si="0"/>
        <v>573404</v>
      </c>
      <c r="BH5" s="195">
        <f t="shared" si="0"/>
        <v>579659</v>
      </c>
      <c r="BI5" s="195">
        <f t="shared" si="0"/>
        <v>592110</v>
      </c>
      <c r="BJ5" s="195">
        <f t="shared" si="0"/>
        <v>601782</v>
      </c>
      <c r="BK5" s="195">
        <f t="shared" si="0"/>
        <v>599527.02971999999</v>
      </c>
      <c r="BL5" s="195">
        <f t="shared" si="0"/>
        <v>597562.66821999999</v>
      </c>
      <c r="BM5" s="195">
        <f t="shared" si="0"/>
        <v>603573</v>
      </c>
      <c r="BO5" s="256"/>
      <c r="BP5" s="256"/>
      <c r="BQ5" s="256"/>
    </row>
    <row r="6" spans="1:69" ht="14">
      <c r="A6" s="20"/>
      <c r="B6" s="21" t="s">
        <v>28</v>
      </c>
      <c r="C6" s="196">
        <v>119825</v>
      </c>
      <c r="D6" s="196">
        <v>121976</v>
      </c>
      <c r="E6" s="196">
        <v>124347</v>
      </c>
      <c r="F6" s="196">
        <v>119516</v>
      </c>
      <c r="G6" s="196">
        <v>128672</v>
      </c>
      <c r="H6" s="196">
        <v>133115</v>
      </c>
      <c r="I6" s="196">
        <v>124042</v>
      </c>
      <c r="J6" s="196">
        <v>119762</v>
      </c>
      <c r="K6" s="196">
        <v>125229</v>
      </c>
      <c r="L6" s="196">
        <v>119130</v>
      </c>
      <c r="M6" s="196">
        <v>110784</v>
      </c>
      <c r="N6" s="196">
        <v>108158</v>
      </c>
      <c r="O6" s="196">
        <f>+[4]SKONS!I77</f>
        <v>101968</v>
      </c>
      <c r="P6" s="196">
        <f>[3]SKONS!$M$77</f>
        <v>97333</v>
      </c>
      <c r="Q6" s="196">
        <f>[4]SKONS!$Q77</f>
        <v>91887</v>
      </c>
      <c r="R6" s="196">
        <v>122548</v>
      </c>
      <c r="S6" s="196">
        <v>120715</v>
      </c>
      <c r="T6" s="196">
        <v>118117</v>
      </c>
      <c r="U6" s="196">
        <v>119516</v>
      </c>
      <c r="V6" s="196">
        <v>117197</v>
      </c>
      <c r="W6" s="196">
        <v>118047</v>
      </c>
      <c r="X6" s="196">
        <v>125003</v>
      </c>
      <c r="Y6" s="196">
        <v>128672</v>
      </c>
      <c r="Z6" s="196">
        <v>129332</v>
      </c>
      <c r="AA6" s="196">
        <v>134649</v>
      </c>
      <c r="AB6" s="196">
        <v>133864</v>
      </c>
      <c r="AC6" s="196">
        <v>133115</v>
      </c>
      <c r="AD6" s="196">
        <v>131182</v>
      </c>
      <c r="AE6" s="196">
        <v>128000</v>
      </c>
      <c r="AF6" s="196">
        <v>120622</v>
      </c>
      <c r="AG6" s="196">
        <v>124042</v>
      </c>
      <c r="AH6" s="196">
        <v>121045</v>
      </c>
      <c r="AI6" s="196">
        <v>118530</v>
      </c>
      <c r="AJ6" s="196">
        <v>119368</v>
      </c>
      <c r="AK6" s="196">
        <v>119762</v>
      </c>
      <c r="AL6" s="196">
        <v>116559</v>
      </c>
      <c r="AM6" s="196">
        <v>112059</v>
      </c>
      <c r="AN6" s="196">
        <v>109831</v>
      </c>
      <c r="AO6" s="196">
        <v>125229</v>
      </c>
      <c r="AP6" s="196">
        <v>122252</v>
      </c>
      <c r="AQ6" s="196">
        <v>121539</v>
      </c>
      <c r="AR6" s="196">
        <v>119554</v>
      </c>
      <c r="AS6" s="196">
        <v>119130</v>
      </c>
      <c r="AT6" s="196">
        <v>116716</v>
      </c>
      <c r="AU6" s="196">
        <v>113777</v>
      </c>
      <c r="AV6" s="196">
        <v>112036</v>
      </c>
      <c r="AW6" s="196">
        <v>110784</v>
      </c>
      <c r="AX6" s="196">
        <v>108691</v>
      </c>
      <c r="AY6" s="196">
        <v>108245</v>
      </c>
      <c r="AZ6" s="196">
        <v>106156</v>
      </c>
      <c r="BA6" s="196">
        <v>108158</v>
      </c>
      <c r="BB6" s="196">
        <v>104498</v>
      </c>
      <c r="BC6" s="196">
        <f>[3]SKONS!$G$77</f>
        <v>100642.4452</v>
      </c>
      <c r="BD6" s="196">
        <f>[3]SKONS!$H$77</f>
        <v>97302.800180000006</v>
      </c>
      <c r="BE6" s="196">
        <f>+O6</f>
        <v>101968</v>
      </c>
      <c r="BF6" s="196">
        <f>[3]SKONS!$J$77</f>
        <v>98234</v>
      </c>
      <c r="BG6" s="196">
        <f>[3]SKONS!$K$77</f>
        <v>95597</v>
      </c>
      <c r="BH6" s="196">
        <f>[3]SKONS!$L$77</f>
        <v>93397</v>
      </c>
      <c r="BI6" s="196">
        <f>[3]SKONS!$M$77</f>
        <v>97333</v>
      </c>
      <c r="BJ6" s="196">
        <f>[3]SKONS!$N$77</f>
        <v>94924</v>
      </c>
      <c r="BK6" s="196">
        <f>[3]SKONS!$O$77</f>
        <v>92809.021420000005</v>
      </c>
      <c r="BL6" s="196">
        <f>[3]SKONS!$P$77</f>
        <v>90469.021420000005</v>
      </c>
      <c r="BM6" s="196">
        <f>[4]SKONS!$Q77</f>
        <v>91887</v>
      </c>
      <c r="BO6" s="256"/>
      <c r="BP6" s="256"/>
      <c r="BQ6" s="256"/>
    </row>
    <row r="7" spans="1:69" ht="14">
      <c r="A7" s="20"/>
      <c r="B7" s="21" t="s">
        <v>198</v>
      </c>
      <c r="C7" s="196">
        <v>0</v>
      </c>
      <c r="D7" s="196">
        <v>0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6">
        <v>0</v>
      </c>
      <c r="K7" s="196">
        <v>0</v>
      </c>
      <c r="L7" s="196">
        <v>0</v>
      </c>
      <c r="M7" s="196">
        <v>0</v>
      </c>
      <c r="N7" s="196">
        <v>0</v>
      </c>
      <c r="O7" s="196">
        <f>+[4]SKONS!I78</f>
        <v>18485</v>
      </c>
      <c r="P7" s="196">
        <f>[3]SKONS!$M$78</f>
        <v>13984</v>
      </c>
      <c r="Q7" s="196">
        <f>[4]SKONS!$Q$78</f>
        <v>9084</v>
      </c>
      <c r="R7" s="196">
        <v>0</v>
      </c>
      <c r="S7" s="196">
        <v>0</v>
      </c>
      <c r="T7" s="196">
        <v>0</v>
      </c>
      <c r="U7" s="196">
        <v>0</v>
      </c>
      <c r="V7" s="196">
        <v>0</v>
      </c>
      <c r="W7" s="196">
        <v>0</v>
      </c>
      <c r="X7" s="196">
        <v>0</v>
      </c>
      <c r="Y7" s="196">
        <v>0</v>
      </c>
      <c r="Z7" s="196">
        <v>0</v>
      </c>
      <c r="AA7" s="196">
        <v>0</v>
      </c>
      <c r="AB7" s="196">
        <v>0</v>
      </c>
      <c r="AC7" s="196">
        <v>0</v>
      </c>
      <c r="AD7" s="196">
        <v>0</v>
      </c>
      <c r="AE7" s="196">
        <v>0</v>
      </c>
      <c r="AF7" s="196">
        <v>0</v>
      </c>
      <c r="AG7" s="196">
        <v>0</v>
      </c>
      <c r="AH7" s="196">
        <v>0</v>
      </c>
      <c r="AI7" s="196">
        <v>0</v>
      </c>
      <c r="AJ7" s="196">
        <v>0</v>
      </c>
      <c r="AK7" s="196">
        <v>0</v>
      </c>
      <c r="AL7" s="196">
        <v>0</v>
      </c>
      <c r="AM7" s="196">
        <v>0</v>
      </c>
      <c r="AN7" s="196">
        <v>0</v>
      </c>
      <c r="AO7" s="196">
        <v>0</v>
      </c>
      <c r="AP7" s="196">
        <v>0</v>
      </c>
      <c r="AQ7" s="196">
        <v>0</v>
      </c>
      <c r="AR7" s="196">
        <v>0</v>
      </c>
      <c r="AS7" s="196">
        <v>0</v>
      </c>
      <c r="AT7" s="196">
        <v>0</v>
      </c>
      <c r="AU7" s="196">
        <v>0</v>
      </c>
      <c r="AV7" s="196">
        <v>0</v>
      </c>
      <c r="AW7" s="196">
        <v>0</v>
      </c>
      <c r="AX7" s="196">
        <v>0</v>
      </c>
      <c r="AY7" s="196">
        <v>0</v>
      </c>
      <c r="AZ7" s="196">
        <v>0</v>
      </c>
      <c r="BA7" s="196">
        <v>0</v>
      </c>
      <c r="BB7" s="196">
        <v>25510</v>
      </c>
      <c r="BC7" s="196">
        <f>[3]SKONS!$G$78</f>
        <v>24254.113200000003</v>
      </c>
      <c r="BD7" s="196">
        <f>[3]SKONS!$H$78</f>
        <v>23405.654569999999</v>
      </c>
      <c r="BE7" s="196">
        <f t="shared" ref="BE7:BE34" si="1">+O7</f>
        <v>18485</v>
      </c>
      <c r="BF7" s="196">
        <f>[3]SKONS!$J$78</f>
        <v>21323</v>
      </c>
      <c r="BG7" s="196">
        <f>[3]SKONS!$K$78</f>
        <v>20494</v>
      </c>
      <c r="BH7" s="196">
        <f>[3]SKONS!$L$78</f>
        <v>18985</v>
      </c>
      <c r="BI7" s="196">
        <f>[3]SKONS!$M$78</f>
        <v>13984</v>
      </c>
      <c r="BJ7" s="196">
        <f>[3]SKONS!$N$78</f>
        <v>17116</v>
      </c>
      <c r="BK7" s="196">
        <f>[3]SKONS!$O$78</f>
        <v>11533</v>
      </c>
      <c r="BL7" s="196">
        <f>[3]SKONS!$P$78</f>
        <v>10352</v>
      </c>
      <c r="BM7" s="196">
        <f>[4]SKONS!$Q$78</f>
        <v>9084</v>
      </c>
      <c r="BO7" s="256"/>
      <c r="BP7" s="256"/>
      <c r="BQ7" s="256"/>
    </row>
    <row r="8" spans="1:69" ht="14">
      <c r="A8" s="20"/>
      <c r="B8" s="21" t="s">
        <v>211</v>
      </c>
      <c r="C8" s="196">
        <v>6040</v>
      </c>
      <c r="D8" s="196">
        <v>11628</v>
      </c>
      <c r="E8" s="196">
        <v>36102</v>
      </c>
      <c r="F8" s="196">
        <v>60167</v>
      </c>
      <c r="G8" s="196">
        <v>60621</v>
      </c>
      <c r="H8" s="196">
        <v>209545</v>
      </c>
      <c r="I8" s="196">
        <v>269155</v>
      </c>
      <c r="J8" s="196">
        <v>261019</v>
      </c>
      <c r="K8" s="196">
        <v>261728</v>
      </c>
      <c r="L8" s="196">
        <v>269593</v>
      </c>
      <c r="M8" s="196">
        <v>263769</v>
      </c>
      <c r="N8" s="196">
        <v>254564</v>
      </c>
      <c r="O8" s="196">
        <f>+[4]SKONS!I79</f>
        <v>252622</v>
      </c>
      <c r="P8" s="196">
        <f>[3]SKONS!$M$79</f>
        <v>253200</v>
      </c>
      <c r="Q8" s="196">
        <f>[4]SKONS!$Q$79</f>
        <v>264022</v>
      </c>
      <c r="R8" s="196">
        <v>35233</v>
      </c>
      <c r="S8" s="196">
        <v>34556</v>
      </c>
      <c r="T8" s="196">
        <v>35980</v>
      </c>
      <c r="U8" s="196">
        <v>60167</v>
      </c>
      <c r="V8" s="196">
        <v>59847</v>
      </c>
      <c r="W8" s="196">
        <v>59452</v>
      </c>
      <c r="X8" s="196">
        <v>59763</v>
      </c>
      <c r="Y8" s="196">
        <v>60621</v>
      </c>
      <c r="Z8" s="196">
        <v>209888</v>
      </c>
      <c r="AA8" s="196">
        <v>213593</v>
      </c>
      <c r="AB8" s="196">
        <v>214487</v>
      </c>
      <c r="AC8" s="196">
        <v>209545</v>
      </c>
      <c r="AD8" s="196">
        <v>271026</v>
      </c>
      <c r="AE8" s="196">
        <v>268372</v>
      </c>
      <c r="AF8" s="196">
        <v>272388</v>
      </c>
      <c r="AG8" s="196">
        <v>269155</v>
      </c>
      <c r="AH8" s="196">
        <v>265932</v>
      </c>
      <c r="AI8" s="196">
        <v>264294</v>
      </c>
      <c r="AJ8" s="196">
        <v>261523</v>
      </c>
      <c r="AK8" s="196">
        <v>261019</v>
      </c>
      <c r="AL8" s="196">
        <v>262820</v>
      </c>
      <c r="AM8" s="196">
        <v>265565</v>
      </c>
      <c r="AN8" s="196">
        <v>263693</v>
      </c>
      <c r="AO8" s="196">
        <v>261728</v>
      </c>
      <c r="AP8" s="196">
        <v>259870</v>
      </c>
      <c r="AQ8" s="196">
        <v>258057</v>
      </c>
      <c r="AR8" s="196">
        <v>262401</v>
      </c>
      <c r="AS8" s="196">
        <v>269593</v>
      </c>
      <c r="AT8" s="196">
        <v>268268</v>
      </c>
      <c r="AU8" s="196">
        <v>267158</v>
      </c>
      <c r="AV8" s="196">
        <v>264694</v>
      </c>
      <c r="AW8" s="196">
        <v>263769</v>
      </c>
      <c r="AX8" s="196">
        <v>260918</v>
      </c>
      <c r="AY8" s="196">
        <v>258320</v>
      </c>
      <c r="AZ8" s="196">
        <v>254491</v>
      </c>
      <c r="BA8" s="196">
        <v>254564</v>
      </c>
      <c r="BB8" s="196">
        <v>250073</v>
      </c>
      <c r="BC8" s="196">
        <f>[3]SKONS!$G$79</f>
        <v>246779.57621999999</v>
      </c>
      <c r="BD8" s="196">
        <f>[3]SKONS!$H$79</f>
        <v>247314.49116000001</v>
      </c>
      <c r="BE8" s="196">
        <f t="shared" si="1"/>
        <v>252622</v>
      </c>
      <c r="BF8" s="196">
        <f>[3]SKONS!$J$79</f>
        <v>246011</v>
      </c>
      <c r="BG8" s="196">
        <f>[3]SKONS!$K$79</f>
        <v>241868</v>
      </c>
      <c r="BH8" s="196">
        <f>[3]SKONS!$L$79</f>
        <v>241524</v>
      </c>
      <c r="BI8" s="196">
        <f>[3]SKONS!$M$79</f>
        <v>253200</v>
      </c>
      <c r="BJ8" s="196">
        <f>[3]SKONS!$N$79</f>
        <v>248221</v>
      </c>
      <c r="BK8" s="196">
        <f>[3]SKONS!$O$79</f>
        <v>256208.7383</v>
      </c>
      <c r="BL8" s="196">
        <f>[3]SKONS!$P$79</f>
        <v>257154</v>
      </c>
      <c r="BM8" s="196">
        <f>[4]SKONS!$Q$79</f>
        <v>264022</v>
      </c>
      <c r="BO8" s="256"/>
      <c r="BP8" s="256"/>
      <c r="BQ8" s="256"/>
    </row>
    <row r="9" spans="1:69" ht="14">
      <c r="A9" s="20"/>
      <c r="B9" s="21" t="s">
        <v>259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>
        <f>+[4]SKONS!I80</f>
        <v>0</v>
      </c>
      <c r="P9" s="196">
        <f>[3]SKONS!$M$80</f>
        <v>0</v>
      </c>
      <c r="Q9" s="196">
        <f>[4]SKONS!$Q$80</f>
        <v>0</v>
      </c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>
        <f>[3]SKONS!$G$80</f>
        <v>0</v>
      </c>
      <c r="BD9" s="196">
        <f>[3]SKONS!$H$80</f>
        <v>0</v>
      </c>
      <c r="BE9" s="196">
        <f t="shared" si="1"/>
        <v>0</v>
      </c>
      <c r="BF9" s="196">
        <f>[3]SKONS!$J$80</f>
        <v>0</v>
      </c>
      <c r="BG9" s="196">
        <f>[3]SKONS!$K$80</f>
        <v>0</v>
      </c>
      <c r="BH9" s="196">
        <f>[3]SKONS!$L$80</f>
        <v>0</v>
      </c>
      <c r="BI9" s="196">
        <f>[3]SKONS!$M$80</f>
        <v>0</v>
      </c>
      <c r="BJ9" s="196">
        <f>[3]SKONS!$N$80</f>
        <v>0</v>
      </c>
      <c r="BK9" s="196">
        <f>[3]SKONS!$O$80</f>
        <v>0</v>
      </c>
      <c r="BL9" s="196">
        <f>[3]SKONS!$P$80</f>
        <v>0</v>
      </c>
      <c r="BM9" s="196">
        <f>[4]SKONS!$Q$80</f>
        <v>0</v>
      </c>
      <c r="BO9" s="256"/>
      <c r="BP9" s="256"/>
      <c r="BQ9" s="256"/>
    </row>
    <row r="10" spans="1:69" ht="14">
      <c r="A10" s="20"/>
      <c r="B10" s="21" t="s">
        <v>195</v>
      </c>
      <c r="C10" s="196">
        <v>161271</v>
      </c>
      <c r="D10" s="196">
        <v>171896</v>
      </c>
      <c r="E10" s="196">
        <v>179324</v>
      </c>
      <c r="F10" s="196">
        <v>138956</v>
      </c>
      <c r="G10" s="196">
        <v>147894</v>
      </c>
      <c r="H10" s="196">
        <v>151213</v>
      </c>
      <c r="I10" s="196">
        <v>158540</v>
      </c>
      <c r="J10" s="196">
        <v>188104</v>
      </c>
      <c r="K10" s="196">
        <v>188570</v>
      </c>
      <c r="L10" s="196">
        <v>197231</v>
      </c>
      <c r="M10" s="196">
        <v>207389</v>
      </c>
      <c r="N10" s="196">
        <v>207267</v>
      </c>
      <c r="O10" s="196">
        <f>+[4]SKONS!I81</f>
        <v>210327</v>
      </c>
      <c r="P10" s="196">
        <f>[3]SKONS!$M$81</f>
        <v>220395</v>
      </c>
      <c r="Q10" s="196">
        <f>[4]SKONS!$Q$81</f>
        <v>230825</v>
      </c>
      <c r="R10" s="196">
        <v>183664</v>
      </c>
      <c r="S10" s="196">
        <v>185972</v>
      </c>
      <c r="T10" s="196">
        <v>186185</v>
      </c>
      <c r="U10" s="196">
        <v>138956</v>
      </c>
      <c r="V10" s="196">
        <v>144073</v>
      </c>
      <c r="W10" s="196">
        <v>141534</v>
      </c>
      <c r="X10" s="196">
        <v>145288</v>
      </c>
      <c r="Y10" s="196">
        <v>147894</v>
      </c>
      <c r="Z10" s="196">
        <v>152537</v>
      </c>
      <c r="AA10" s="196">
        <v>147045</v>
      </c>
      <c r="AB10" s="196">
        <v>149456</v>
      </c>
      <c r="AC10" s="196">
        <v>151213</v>
      </c>
      <c r="AD10" s="196">
        <v>155071</v>
      </c>
      <c r="AE10" s="196">
        <v>154050</v>
      </c>
      <c r="AF10" s="196">
        <v>156694</v>
      </c>
      <c r="AG10" s="196">
        <v>158540</v>
      </c>
      <c r="AH10" s="196">
        <v>187811</v>
      </c>
      <c r="AI10" s="196">
        <v>188674</v>
      </c>
      <c r="AJ10" s="196">
        <v>189894</v>
      </c>
      <c r="AK10" s="196">
        <v>188104</v>
      </c>
      <c r="AL10" s="196">
        <v>188352</v>
      </c>
      <c r="AM10" s="196">
        <v>190057</v>
      </c>
      <c r="AN10" s="196">
        <v>190346</v>
      </c>
      <c r="AO10" s="196">
        <v>188570</v>
      </c>
      <c r="AP10" s="196">
        <v>187221</v>
      </c>
      <c r="AQ10" s="196">
        <v>191412</v>
      </c>
      <c r="AR10" s="196">
        <v>196025</v>
      </c>
      <c r="AS10" s="196">
        <v>197231</v>
      </c>
      <c r="AT10" s="196">
        <v>198577</v>
      </c>
      <c r="AU10" s="196">
        <v>201590</v>
      </c>
      <c r="AV10" s="196">
        <v>205221</v>
      </c>
      <c r="AW10" s="196">
        <v>207389</v>
      </c>
      <c r="AX10" s="196">
        <v>195986</v>
      </c>
      <c r="AY10" s="196">
        <v>199929</v>
      </c>
      <c r="AZ10" s="196">
        <v>203273</v>
      </c>
      <c r="BA10" s="196">
        <v>207267</v>
      </c>
      <c r="BB10" s="196">
        <v>207885</v>
      </c>
      <c r="BC10" s="196">
        <f>[3]SKONS!$G$81</f>
        <v>204763</v>
      </c>
      <c r="BD10" s="196">
        <f>[3]SKONS!$H$81</f>
        <v>208384</v>
      </c>
      <c r="BE10" s="196">
        <f t="shared" si="1"/>
        <v>210327</v>
      </c>
      <c r="BF10" s="196">
        <f>[3]SKONS!$J$81</f>
        <v>211737</v>
      </c>
      <c r="BG10" s="196">
        <f>[3]SKONS!$K$81</f>
        <v>211132</v>
      </c>
      <c r="BH10" s="196">
        <f>[3]SKONS!$L$81</f>
        <v>216251</v>
      </c>
      <c r="BI10" s="196">
        <f>[3]SKONS!$M$81</f>
        <v>220395</v>
      </c>
      <c r="BJ10" s="196">
        <f>[3]SKONS!$N$81</f>
        <v>226814</v>
      </c>
      <c r="BK10" s="196">
        <f>[3]SKONS!$O$81</f>
        <v>226586</v>
      </c>
      <c r="BL10" s="196">
        <f>[3]SKONS!$P$81</f>
        <v>231630</v>
      </c>
      <c r="BM10" s="196">
        <f>[4]SKONS!$Q$81</f>
        <v>230825</v>
      </c>
      <c r="BO10" s="256"/>
      <c r="BP10" s="256"/>
      <c r="BQ10" s="256"/>
    </row>
    <row r="11" spans="1:69" ht="14">
      <c r="A11" s="20"/>
      <c r="B11" s="21" t="s">
        <v>203</v>
      </c>
      <c r="C11" s="196">
        <v>0</v>
      </c>
      <c r="D11" s="196">
        <v>0</v>
      </c>
      <c r="E11" s="196">
        <v>0</v>
      </c>
      <c r="F11" s="196">
        <v>0</v>
      </c>
      <c r="G11" s="196">
        <v>0</v>
      </c>
      <c r="H11" s="196">
        <v>0</v>
      </c>
      <c r="I11" s="196">
        <v>0</v>
      </c>
      <c r="J11" s="196">
        <v>0</v>
      </c>
      <c r="K11" s="196">
        <v>0</v>
      </c>
      <c r="L11" s="196">
        <v>0</v>
      </c>
      <c r="M11" s="196">
        <v>0</v>
      </c>
      <c r="N11" s="196">
        <v>0</v>
      </c>
      <c r="O11" s="196">
        <f>+[4]SKONS!I82</f>
        <v>0</v>
      </c>
      <c r="P11" s="196">
        <f>[3]SKONS!$M$82</f>
        <v>0</v>
      </c>
      <c r="Q11" s="196">
        <f>[4]SKONS!$Q$82</f>
        <v>0</v>
      </c>
      <c r="R11" s="196">
        <v>0</v>
      </c>
      <c r="S11" s="196">
        <v>0</v>
      </c>
      <c r="T11" s="196">
        <v>0</v>
      </c>
      <c r="U11" s="196">
        <v>0</v>
      </c>
      <c r="V11" s="196">
        <v>0</v>
      </c>
      <c r="W11" s="196">
        <v>0</v>
      </c>
      <c r="X11" s="196">
        <v>0</v>
      </c>
      <c r="Y11" s="196">
        <v>0</v>
      </c>
      <c r="Z11" s="196">
        <v>0</v>
      </c>
      <c r="AA11" s="196">
        <v>0</v>
      </c>
      <c r="AB11" s="196">
        <v>0</v>
      </c>
      <c r="AC11" s="196">
        <v>0</v>
      </c>
      <c r="AD11" s="196">
        <v>0</v>
      </c>
      <c r="AE11" s="196">
        <v>0</v>
      </c>
      <c r="AF11" s="196">
        <v>0</v>
      </c>
      <c r="AG11" s="196">
        <v>0</v>
      </c>
      <c r="AH11" s="196">
        <v>0</v>
      </c>
      <c r="AI11" s="196">
        <v>0</v>
      </c>
      <c r="AJ11" s="196">
        <v>0</v>
      </c>
      <c r="AK11" s="196">
        <v>0</v>
      </c>
      <c r="AL11" s="196">
        <v>0</v>
      </c>
      <c r="AM11" s="196">
        <v>0</v>
      </c>
      <c r="AN11" s="196">
        <v>0</v>
      </c>
      <c r="AO11" s="196">
        <v>0</v>
      </c>
      <c r="AP11" s="196">
        <v>0</v>
      </c>
      <c r="AQ11" s="196">
        <v>0</v>
      </c>
      <c r="AR11" s="196">
        <v>0</v>
      </c>
      <c r="AS11" s="196">
        <v>0</v>
      </c>
      <c r="AT11" s="196">
        <v>0</v>
      </c>
      <c r="AU11" s="196">
        <v>0</v>
      </c>
      <c r="AV11" s="196">
        <v>0</v>
      </c>
      <c r="AW11" s="196">
        <v>0</v>
      </c>
      <c r="AX11" s="196">
        <v>0</v>
      </c>
      <c r="AY11" s="196">
        <v>0</v>
      </c>
      <c r="AZ11" s="196">
        <v>0</v>
      </c>
      <c r="BA11" s="196">
        <v>0</v>
      </c>
      <c r="BB11" s="196">
        <v>0</v>
      </c>
      <c r="BC11" s="196">
        <f>[3]SKONS!$G$82</f>
        <v>2.6799999992363155E-2</v>
      </c>
      <c r="BD11" s="196">
        <f>[3]SKONS!$H$82</f>
        <v>0</v>
      </c>
      <c r="BE11" s="196">
        <f t="shared" si="1"/>
        <v>0</v>
      </c>
      <c r="BF11" s="196">
        <f>[3]SKONS!$J$82</f>
        <v>4000</v>
      </c>
      <c r="BG11" s="196">
        <f>[3]SKONS!$K$82</f>
        <v>0</v>
      </c>
      <c r="BH11" s="196">
        <f>[3]SKONS!$L$82</f>
        <v>4000</v>
      </c>
      <c r="BI11" s="196">
        <f>[3]SKONS!$M$82</f>
        <v>0</v>
      </c>
      <c r="BJ11" s="196">
        <f>[3]SKONS!$N$82</f>
        <v>0</v>
      </c>
      <c r="BK11" s="196">
        <f>[3]SKONS!$O$82</f>
        <v>0</v>
      </c>
      <c r="BL11" s="196">
        <f>[3]SKONS!$P$82</f>
        <v>-7.3199999984353781E-2</v>
      </c>
      <c r="BM11" s="196">
        <f>[4]SKONS!$Q$82</f>
        <v>0</v>
      </c>
      <c r="BO11" s="256"/>
      <c r="BP11" s="256"/>
      <c r="BQ11" s="256"/>
    </row>
    <row r="12" spans="1:69" ht="14">
      <c r="A12" s="20"/>
      <c r="B12" s="21" t="s">
        <v>202</v>
      </c>
      <c r="C12" s="196">
        <v>0</v>
      </c>
      <c r="D12" s="196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6">
        <v>0</v>
      </c>
      <c r="O12" s="196"/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6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196">
        <v>0</v>
      </c>
      <c r="AC12" s="196">
        <v>0</v>
      </c>
      <c r="AD12" s="196">
        <v>0</v>
      </c>
      <c r="AE12" s="196">
        <v>0</v>
      </c>
      <c r="AF12" s="196">
        <v>0</v>
      </c>
      <c r="AG12" s="196">
        <v>0</v>
      </c>
      <c r="AH12" s="196">
        <v>0</v>
      </c>
      <c r="AI12" s="196">
        <v>0</v>
      </c>
      <c r="AJ12" s="196">
        <v>0</v>
      </c>
      <c r="AK12" s="196">
        <v>0</v>
      </c>
      <c r="AL12" s="196">
        <v>0</v>
      </c>
      <c r="AM12" s="196">
        <v>0</v>
      </c>
      <c r="AN12" s="196">
        <v>0</v>
      </c>
      <c r="AO12" s="196">
        <v>0</v>
      </c>
      <c r="AP12" s="196">
        <v>0</v>
      </c>
      <c r="AQ12" s="196">
        <v>0</v>
      </c>
      <c r="AR12" s="196">
        <v>0</v>
      </c>
      <c r="AS12" s="196">
        <v>0</v>
      </c>
      <c r="AT12" s="196">
        <v>0</v>
      </c>
      <c r="AU12" s="196">
        <v>0</v>
      </c>
      <c r="AV12" s="196">
        <v>0</v>
      </c>
      <c r="AW12" s="196">
        <v>0</v>
      </c>
      <c r="AX12" s="196">
        <v>0</v>
      </c>
      <c r="AY12" s="196">
        <v>0</v>
      </c>
      <c r="AZ12" s="196">
        <v>0</v>
      </c>
      <c r="BA12" s="196">
        <v>0</v>
      </c>
      <c r="BB12" s="196">
        <v>0</v>
      </c>
      <c r="BC12" s="196">
        <v>0</v>
      </c>
      <c r="BD12" s="196">
        <v>0</v>
      </c>
      <c r="BE12" s="196">
        <f t="shared" si="1"/>
        <v>0</v>
      </c>
      <c r="BF12" s="196">
        <v>0</v>
      </c>
      <c r="BG12" s="196">
        <v>0</v>
      </c>
      <c r="BH12" s="196">
        <v>0</v>
      </c>
      <c r="BI12" s="196">
        <v>0</v>
      </c>
      <c r="BJ12" s="196">
        <v>0</v>
      </c>
      <c r="BK12" s="196">
        <v>0</v>
      </c>
      <c r="BL12" s="196">
        <v>0</v>
      </c>
      <c r="BM12" s="196">
        <v>0</v>
      </c>
      <c r="BO12" s="256"/>
      <c r="BP12" s="256"/>
      <c r="BQ12" s="256"/>
    </row>
    <row r="13" spans="1:69" ht="14">
      <c r="A13" s="20"/>
      <c r="B13" s="21" t="s">
        <v>196</v>
      </c>
      <c r="C13" s="196">
        <v>0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f>+[4]SKONS!I83</f>
        <v>523</v>
      </c>
      <c r="P13" s="196">
        <f>[3]SKONS!$M$83</f>
        <v>179</v>
      </c>
      <c r="Q13" s="196">
        <f>[4]SKONS!$Q$83</f>
        <v>0</v>
      </c>
      <c r="R13" s="196">
        <v>0</v>
      </c>
      <c r="S13" s="196">
        <v>0</v>
      </c>
      <c r="T13" s="196">
        <v>0</v>
      </c>
      <c r="U13" s="196">
        <v>0</v>
      </c>
      <c r="V13" s="196">
        <v>0</v>
      </c>
      <c r="W13" s="196">
        <v>0</v>
      </c>
      <c r="X13" s="196">
        <v>0</v>
      </c>
      <c r="Y13" s="196">
        <v>0</v>
      </c>
      <c r="Z13" s="196">
        <v>0</v>
      </c>
      <c r="AA13" s="196">
        <v>0</v>
      </c>
      <c r="AB13" s="196">
        <v>0</v>
      </c>
      <c r="AC13" s="196">
        <v>0</v>
      </c>
      <c r="AD13" s="196">
        <v>0</v>
      </c>
      <c r="AE13" s="196">
        <v>0</v>
      </c>
      <c r="AF13" s="196">
        <v>0</v>
      </c>
      <c r="AG13" s="196">
        <v>0</v>
      </c>
      <c r="AH13" s="196">
        <v>0</v>
      </c>
      <c r="AI13" s="196">
        <v>0</v>
      </c>
      <c r="AJ13" s="196">
        <v>0</v>
      </c>
      <c r="AK13" s="196">
        <v>0</v>
      </c>
      <c r="AL13" s="196">
        <v>0</v>
      </c>
      <c r="AM13" s="196">
        <v>0</v>
      </c>
      <c r="AN13" s="196">
        <v>0</v>
      </c>
      <c r="AO13" s="196">
        <v>0</v>
      </c>
      <c r="AP13" s="196">
        <v>0</v>
      </c>
      <c r="AQ13" s="196">
        <v>0</v>
      </c>
      <c r="AR13" s="196">
        <v>0</v>
      </c>
      <c r="AS13" s="196">
        <v>0</v>
      </c>
      <c r="AT13" s="196">
        <v>0</v>
      </c>
      <c r="AU13" s="196">
        <v>0</v>
      </c>
      <c r="AV13" s="196">
        <v>0</v>
      </c>
      <c r="AW13" s="196">
        <v>0</v>
      </c>
      <c r="AX13" s="196">
        <v>0</v>
      </c>
      <c r="AY13" s="196">
        <v>0</v>
      </c>
      <c r="AZ13" s="196">
        <v>0</v>
      </c>
      <c r="BA13" s="196">
        <v>0</v>
      </c>
      <c r="BB13" s="196">
        <v>1140</v>
      </c>
      <c r="BC13" s="196">
        <f>[3]SKONS!$G$83</f>
        <v>1167.1259099999988</v>
      </c>
      <c r="BD13" s="196">
        <f>[3]SKONS!$H$83</f>
        <v>773.71397999999863</v>
      </c>
      <c r="BE13" s="196">
        <f t="shared" si="1"/>
        <v>523</v>
      </c>
      <c r="BF13" s="196">
        <f>[3]SKONS!$J$83</f>
        <v>566</v>
      </c>
      <c r="BG13" s="196">
        <f>[3]SKONS!$K$83</f>
        <v>399</v>
      </c>
      <c r="BH13" s="196">
        <f>[3]SKONS!$L$83</f>
        <v>475</v>
      </c>
      <c r="BI13" s="196">
        <f>[3]SKONS!$M$83</f>
        <v>179</v>
      </c>
      <c r="BJ13" s="196">
        <f>[3]SKONS!$N$83</f>
        <v>145</v>
      </c>
      <c r="BK13" s="196">
        <f>[3]SKONS!$O$83</f>
        <v>65</v>
      </c>
      <c r="BL13" s="196">
        <f>[3]SKONS!$P$83</f>
        <v>0</v>
      </c>
      <c r="BM13" s="196">
        <f>[4]SKONS!$Q$83</f>
        <v>0</v>
      </c>
      <c r="BO13" s="256"/>
      <c r="BP13" s="256"/>
      <c r="BQ13" s="256"/>
    </row>
    <row r="14" spans="1:69" ht="14">
      <c r="A14" s="20"/>
      <c r="B14" s="21" t="s">
        <v>29</v>
      </c>
      <c r="C14" s="196">
        <v>653</v>
      </c>
      <c r="D14" s="196">
        <v>1586</v>
      </c>
      <c r="E14" s="196">
        <v>2400</v>
      </c>
      <c r="F14" s="196">
        <v>4007</v>
      </c>
      <c r="G14" s="196">
        <v>3110</v>
      </c>
      <c r="H14" s="196">
        <v>3181</v>
      </c>
      <c r="I14" s="196">
        <v>127</v>
      </c>
      <c r="J14" s="196">
        <v>227</v>
      </c>
      <c r="K14" s="196">
        <v>354</v>
      </c>
      <c r="L14" s="196">
        <v>2242</v>
      </c>
      <c r="M14" s="196">
        <v>4236</v>
      </c>
      <c r="N14" s="196">
        <v>666</v>
      </c>
      <c r="O14" s="196">
        <f>+[4]SKONS!I84</f>
        <v>2090</v>
      </c>
      <c r="P14" s="196">
        <f>[3]SKONS!$M$84</f>
        <v>2888</v>
      </c>
      <c r="Q14" s="196">
        <f>[4]SKONS!$Q$84</f>
        <v>4173</v>
      </c>
      <c r="R14" s="196">
        <v>5266</v>
      </c>
      <c r="S14" s="196">
        <v>4165</v>
      </c>
      <c r="T14" s="196">
        <v>4140</v>
      </c>
      <c r="U14" s="196">
        <v>4007</v>
      </c>
      <c r="V14" s="196">
        <v>5234</v>
      </c>
      <c r="W14" s="196">
        <v>4440</v>
      </c>
      <c r="X14" s="196">
        <v>3349</v>
      </c>
      <c r="Y14" s="196">
        <v>3110</v>
      </c>
      <c r="Z14" s="196">
        <v>5203</v>
      </c>
      <c r="AA14" s="196">
        <v>4873</v>
      </c>
      <c r="AB14" s="196">
        <v>4332</v>
      </c>
      <c r="AC14" s="196">
        <v>3181</v>
      </c>
      <c r="AD14" s="196">
        <v>7223</v>
      </c>
      <c r="AE14" s="196">
        <v>4024</v>
      </c>
      <c r="AF14" s="196">
        <v>772</v>
      </c>
      <c r="AG14" s="196">
        <v>127</v>
      </c>
      <c r="AH14" s="196">
        <v>1795</v>
      </c>
      <c r="AI14" s="196">
        <v>1568</v>
      </c>
      <c r="AJ14" s="196">
        <v>1570</v>
      </c>
      <c r="AK14" s="196">
        <v>227</v>
      </c>
      <c r="AL14" s="196">
        <v>354</v>
      </c>
      <c r="AM14" s="196">
        <v>354</v>
      </c>
      <c r="AN14" s="196">
        <v>354</v>
      </c>
      <c r="AO14" s="196">
        <v>354</v>
      </c>
      <c r="AP14" s="196">
        <v>3380</v>
      </c>
      <c r="AQ14" s="196">
        <v>3474</v>
      </c>
      <c r="AR14" s="196">
        <v>2182</v>
      </c>
      <c r="AS14" s="196">
        <v>2242</v>
      </c>
      <c r="AT14" s="196">
        <v>3694</v>
      </c>
      <c r="AU14" s="196">
        <v>3782</v>
      </c>
      <c r="AV14" s="196">
        <v>2229</v>
      </c>
      <c r="AW14" s="196">
        <v>4236</v>
      </c>
      <c r="AX14" s="196">
        <v>4905</v>
      </c>
      <c r="AY14" s="196">
        <v>2233</v>
      </c>
      <c r="AZ14" s="196">
        <v>1296</v>
      </c>
      <c r="BA14" s="196">
        <v>666</v>
      </c>
      <c r="BB14" s="196">
        <v>1934</v>
      </c>
      <c r="BC14" s="196">
        <f>[3]SKONS!$G$84</f>
        <v>1432.3702755000002</v>
      </c>
      <c r="BD14" s="196">
        <f>[3]SKONS!$H$84</f>
        <v>706.3660954999998</v>
      </c>
      <c r="BE14" s="196">
        <f t="shared" si="1"/>
        <v>2090</v>
      </c>
      <c r="BF14" s="196">
        <f>[3]SKONS!$J$84</f>
        <v>2844</v>
      </c>
      <c r="BG14" s="196">
        <f>[3]SKONS!$K$84</f>
        <v>1219</v>
      </c>
      <c r="BH14" s="196">
        <f>[3]SKONS!$L$84</f>
        <v>2109</v>
      </c>
      <c r="BI14" s="196">
        <f>[3]SKONS!$M$84</f>
        <v>2888</v>
      </c>
      <c r="BJ14" s="196">
        <f>[3]SKONS!$N$84</f>
        <v>9431</v>
      </c>
      <c r="BK14" s="196">
        <f>[3]SKONS!$O$84</f>
        <v>7762.27</v>
      </c>
      <c r="BL14" s="196">
        <f>[3]SKONS!$P$84</f>
        <v>4006.27</v>
      </c>
      <c r="BM14" s="196">
        <f>[4]SKONS!$Q$84</f>
        <v>4173</v>
      </c>
      <c r="BO14" s="256"/>
      <c r="BP14" s="256"/>
      <c r="BQ14" s="256"/>
    </row>
    <row r="15" spans="1:69" ht="14">
      <c r="A15" s="20"/>
      <c r="B15" s="21" t="s">
        <v>182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/>
      <c r="P15" s="196">
        <f>[3]SKONS!$M$85</f>
        <v>0</v>
      </c>
      <c r="Q15" s="196">
        <f>[4]SKONS!$Q$85</f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  <c r="AB15" s="196">
        <v>0</v>
      </c>
      <c r="AC15" s="196">
        <v>0</v>
      </c>
      <c r="AD15" s="196">
        <v>0</v>
      </c>
      <c r="AE15" s="196">
        <v>0</v>
      </c>
      <c r="AF15" s="196">
        <v>0</v>
      </c>
      <c r="AG15" s="196">
        <v>0</v>
      </c>
      <c r="AH15" s="196">
        <v>0</v>
      </c>
      <c r="AI15" s="196">
        <v>0</v>
      </c>
      <c r="AJ15" s="196">
        <v>0</v>
      </c>
      <c r="AK15" s="196">
        <v>0</v>
      </c>
      <c r="AL15" s="196">
        <v>0</v>
      </c>
      <c r="AM15" s="196">
        <v>0</v>
      </c>
      <c r="AN15" s="196">
        <v>0</v>
      </c>
      <c r="AO15" s="196">
        <v>0</v>
      </c>
      <c r="AP15" s="196">
        <v>0</v>
      </c>
      <c r="AQ15" s="196">
        <v>0</v>
      </c>
      <c r="AR15" s="196">
        <v>0</v>
      </c>
      <c r="AS15" s="196">
        <v>0</v>
      </c>
      <c r="AT15" s="196">
        <v>0</v>
      </c>
      <c r="AU15" s="196">
        <v>0</v>
      </c>
      <c r="AV15" s="196">
        <v>0</v>
      </c>
      <c r="AW15" s="196">
        <v>0</v>
      </c>
      <c r="AX15" s="196">
        <v>0</v>
      </c>
      <c r="AY15" s="196">
        <v>0</v>
      </c>
      <c r="AZ15" s="196">
        <v>0</v>
      </c>
      <c r="BA15" s="196">
        <v>0</v>
      </c>
      <c r="BB15" s="196">
        <v>0</v>
      </c>
      <c r="BC15" s="196">
        <f>[3]SKONS!$G$85</f>
        <v>0</v>
      </c>
      <c r="BD15" s="196">
        <f>[3]SKONS!$H$85</f>
        <v>0</v>
      </c>
      <c r="BE15" s="196">
        <f t="shared" si="1"/>
        <v>0</v>
      </c>
      <c r="BF15" s="196">
        <f>[3]SKONS!$J$85</f>
        <v>0</v>
      </c>
      <c r="BG15" s="196">
        <f>[3]SKONS!$K$85</f>
        <v>0</v>
      </c>
      <c r="BH15" s="196">
        <f>[3]SKONS!$L$85</f>
        <v>300</v>
      </c>
      <c r="BI15" s="196">
        <f>[3]SKONS!$M$85</f>
        <v>0</v>
      </c>
      <c r="BJ15" s="196">
        <f>[3]SKONS!$N$85</f>
        <v>0</v>
      </c>
      <c r="BK15" s="196">
        <f>[3]SKONS!$O$85</f>
        <v>0</v>
      </c>
      <c r="BL15" s="196">
        <f>[3]SKONS!$P$85</f>
        <v>0</v>
      </c>
      <c r="BM15" s="196">
        <f>[4]SKONS!$Q$85</f>
        <v>0</v>
      </c>
      <c r="BO15" s="256"/>
      <c r="BP15" s="256"/>
      <c r="BQ15" s="256"/>
    </row>
    <row r="16" spans="1:69" ht="14">
      <c r="A16" s="20"/>
      <c r="B16" s="21" t="s">
        <v>30</v>
      </c>
      <c r="C16" s="196">
        <v>200791</v>
      </c>
      <c r="D16" s="196">
        <v>46637</v>
      </c>
      <c r="E16" s="196">
        <v>3738</v>
      </c>
      <c r="F16" s="196">
        <v>11829</v>
      </c>
      <c r="G16" s="196">
        <v>11795</v>
      </c>
      <c r="H16" s="196">
        <v>11183</v>
      </c>
      <c r="I16" s="196">
        <v>20955</v>
      </c>
      <c r="J16" s="196">
        <v>207</v>
      </c>
      <c r="K16" s="196">
        <v>282</v>
      </c>
      <c r="L16" s="196">
        <v>288</v>
      </c>
      <c r="M16" s="196">
        <v>271</v>
      </c>
      <c r="N16" s="196">
        <v>0</v>
      </c>
      <c r="O16" s="196"/>
      <c r="P16" s="196">
        <v>0</v>
      </c>
      <c r="Q16" s="196">
        <v>0</v>
      </c>
      <c r="R16" s="196">
        <v>3764</v>
      </c>
      <c r="S16" s="196">
        <v>14363</v>
      </c>
      <c r="T16" s="196">
        <v>14558</v>
      </c>
      <c r="U16" s="196">
        <v>11829</v>
      </c>
      <c r="V16" s="196">
        <v>66338</v>
      </c>
      <c r="W16" s="196">
        <v>67348</v>
      </c>
      <c r="X16" s="196">
        <v>12311</v>
      </c>
      <c r="Y16" s="196">
        <v>11795</v>
      </c>
      <c r="Z16" s="196">
        <v>11004</v>
      </c>
      <c r="AA16" s="196">
        <v>10910</v>
      </c>
      <c r="AB16" s="196">
        <v>11002</v>
      </c>
      <c r="AC16" s="196">
        <v>11183</v>
      </c>
      <c r="AD16" s="196">
        <v>11141</v>
      </c>
      <c r="AE16" s="196">
        <v>11010</v>
      </c>
      <c r="AF16" s="196">
        <v>20982</v>
      </c>
      <c r="AG16" s="196">
        <v>20955</v>
      </c>
      <c r="AH16" s="196">
        <v>10775</v>
      </c>
      <c r="AI16" s="196">
        <v>10706</v>
      </c>
      <c r="AJ16" s="196">
        <v>10676</v>
      </c>
      <c r="AK16" s="196">
        <v>207</v>
      </c>
      <c r="AL16" s="196">
        <v>202</v>
      </c>
      <c r="AM16" s="196">
        <v>204</v>
      </c>
      <c r="AN16" s="196">
        <v>287</v>
      </c>
      <c r="AO16" s="196">
        <v>282</v>
      </c>
      <c r="AP16" s="196">
        <v>285</v>
      </c>
      <c r="AQ16" s="196">
        <v>290</v>
      </c>
      <c r="AR16" s="196">
        <v>288</v>
      </c>
      <c r="AS16" s="196">
        <v>288</v>
      </c>
      <c r="AT16" s="196">
        <v>278</v>
      </c>
      <c r="AU16" s="196">
        <v>278</v>
      </c>
      <c r="AV16" s="196">
        <v>280</v>
      </c>
      <c r="AW16" s="196">
        <v>271</v>
      </c>
      <c r="AX16" s="196">
        <v>0</v>
      </c>
      <c r="AY16" s="196">
        <v>0</v>
      </c>
      <c r="AZ16" s="196">
        <v>0</v>
      </c>
      <c r="BA16" s="196">
        <v>0</v>
      </c>
      <c r="BB16" s="196">
        <v>0</v>
      </c>
      <c r="BC16" s="196">
        <v>0</v>
      </c>
      <c r="BD16" s="196">
        <v>0</v>
      </c>
      <c r="BE16" s="196">
        <f t="shared" si="1"/>
        <v>0</v>
      </c>
      <c r="BF16" s="196">
        <v>0</v>
      </c>
      <c r="BG16" s="196">
        <v>0</v>
      </c>
      <c r="BH16" s="196">
        <v>0</v>
      </c>
      <c r="BI16" s="196">
        <v>0</v>
      </c>
      <c r="BJ16" s="196">
        <v>0</v>
      </c>
      <c r="BK16" s="196">
        <v>0</v>
      </c>
      <c r="BL16" s="196">
        <v>0</v>
      </c>
      <c r="BM16" s="196">
        <v>0</v>
      </c>
      <c r="BO16" s="256"/>
      <c r="BP16" s="256"/>
      <c r="BQ16" s="256"/>
    </row>
    <row r="17" spans="1:69" ht="14" outlineLevel="1">
      <c r="A17" s="20"/>
      <c r="B17" s="21" t="s">
        <v>31</v>
      </c>
      <c r="C17" s="196">
        <v>173923</v>
      </c>
      <c r="D17" s="196">
        <v>148207</v>
      </c>
      <c r="E17" s="196">
        <v>40810</v>
      </c>
      <c r="F17" s="196">
        <v>0</v>
      </c>
      <c r="G17" s="196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6">
        <v>0</v>
      </c>
      <c r="O17" s="196"/>
      <c r="P17" s="196">
        <v>0</v>
      </c>
      <c r="Q17" s="196">
        <v>0</v>
      </c>
      <c r="R17" s="196">
        <v>41309</v>
      </c>
      <c r="S17" s="196">
        <v>0</v>
      </c>
      <c r="T17" s="196">
        <v>0</v>
      </c>
      <c r="U17" s="196">
        <v>0</v>
      </c>
      <c r="V17" s="196">
        <v>0</v>
      </c>
      <c r="W17" s="196">
        <v>0</v>
      </c>
      <c r="X17" s="196">
        <v>0</v>
      </c>
      <c r="Y17" s="196">
        <v>0</v>
      </c>
      <c r="Z17" s="196">
        <v>0</v>
      </c>
      <c r="AA17" s="196">
        <v>0</v>
      </c>
      <c r="AB17" s="196">
        <v>0</v>
      </c>
      <c r="AC17" s="196">
        <v>0</v>
      </c>
      <c r="AD17" s="196">
        <v>0</v>
      </c>
      <c r="AE17" s="196">
        <v>0</v>
      </c>
      <c r="AF17" s="196">
        <v>0</v>
      </c>
      <c r="AG17" s="196">
        <v>0</v>
      </c>
      <c r="AH17" s="196">
        <v>0</v>
      </c>
      <c r="AI17" s="196">
        <v>0</v>
      </c>
      <c r="AJ17" s="196">
        <v>0</v>
      </c>
      <c r="AK17" s="196">
        <v>0</v>
      </c>
      <c r="AL17" s="196">
        <v>0</v>
      </c>
      <c r="AM17" s="196">
        <v>0</v>
      </c>
      <c r="AN17" s="196">
        <v>0</v>
      </c>
      <c r="AO17" s="196">
        <v>0</v>
      </c>
      <c r="AP17" s="196">
        <v>0</v>
      </c>
      <c r="AQ17" s="196">
        <v>0</v>
      </c>
      <c r="AR17" s="196">
        <v>0</v>
      </c>
      <c r="AS17" s="196">
        <v>0</v>
      </c>
      <c r="AT17" s="196">
        <v>0</v>
      </c>
      <c r="AU17" s="196">
        <v>0</v>
      </c>
      <c r="AV17" s="196">
        <v>0</v>
      </c>
      <c r="AW17" s="196">
        <v>0</v>
      </c>
      <c r="AX17" s="196">
        <v>0</v>
      </c>
      <c r="AY17" s="196">
        <v>0</v>
      </c>
      <c r="AZ17" s="196">
        <v>0</v>
      </c>
      <c r="BA17" s="196">
        <v>0</v>
      </c>
      <c r="BB17" s="196">
        <v>0</v>
      </c>
      <c r="BC17" s="196">
        <v>0</v>
      </c>
      <c r="BD17" s="196">
        <v>0</v>
      </c>
      <c r="BE17" s="196">
        <f t="shared" si="1"/>
        <v>0</v>
      </c>
      <c r="BF17" s="196">
        <v>0</v>
      </c>
      <c r="BG17" s="196">
        <v>0</v>
      </c>
      <c r="BH17" s="196">
        <v>0</v>
      </c>
      <c r="BI17" s="196">
        <v>0</v>
      </c>
      <c r="BJ17" s="196">
        <v>0</v>
      </c>
      <c r="BK17" s="196">
        <v>0</v>
      </c>
      <c r="BL17" s="196">
        <v>0</v>
      </c>
      <c r="BM17" s="196">
        <v>0</v>
      </c>
      <c r="BO17" s="256"/>
      <c r="BP17" s="256"/>
      <c r="BQ17" s="256"/>
    </row>
    <row r="18" spans="1:69" ht="15">
      <c r="A18" s="20"/>
      <c r="B18" s="21" t="s">
        <v>181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101</v>
      </c>
      <c r="O18" s="196">
        <f>+[4]SKONS!$I$87</f>
        <v>120</v>
      </c>
      <c r="P18" s="196">
        <f>[3]SKONS!$M$87</f>
        <v>115</v>
      </c>
      <c r="Q18" s="196">
        <f>[4]SKONS!$Q$87</f>
        <v>123</v>
      </c>
      <c r="R18" s="196">
        <v>0</v>
      </c>
      <c r="S18" s="196">
        <v>0</v>
      </c>
      <c r="T18" s="196">
        <v>0</v>
      </c>
      <c r="U18" s="196">
        <v>0</v>
      </c>
      <c r="V18" s="196">
        <v>0</v>
      </c>
      <c r="W18" s="196">
        <v>0</v>
      </c>
      <c r="X18" s="196">
        <v>0</v>
      </c>
      <c r="Y18" s="196">
        <v>0</v>
      </c>
      <c r="Z18" s="196">
        <v>0</v>
      </c>
      <c r="AA18" s="196">
        <v>0</v>
      </c>
      <c r="AB18" s="196">
        <v>0</v>
      </c>
      <c r="AC18" s="196">
        <v>0</v>
      </c>
      <c r="AD18" s="196">
        <v>0</v>
      </c>
      <c r="AE18" s="196">
        <v>0</v>
      </c>
      <c r="AF18" s="196">
        <v>0</v>
      </c>
      <c r="AG18" s="196">
        <v>0</v>
      </c>
      <c r="AH18" s="196">
        <v>0</v>
      </c>
      <c r="AI18" s="196">
        <v>0</v>
      </c>
      <c r="AJ18" s="196">
        <v>0</v>
      </c>
      <c r="AK18" s="196">
        <v>0</v>
      </c>
      <c r="AL18" s="196">
        <v>0</v>
      </c>
      <c r="AM18" s="196">
        <v>0</v>
      </c>
      <c r="AN18" s="196">
        <v>0</v>
      </c>
      <c r="AO18" s="196">
        <v>0</v>
      </c>
      <c r="AP18" s="196">
        <v>0</v>
      </c>
      <c r="AQ18" s="196">
        <v>0</v>
      </c>
      <c r="AR18" s="196">
        <v>0</v>
      </c>
      <c r="AS18" s="196">
        <v>0</v>
      </c>
      <c r="AT18" s="196">
        <v>0</v>
      </c>
      <c r="AU18" s="196">
        <v>0</v>
      </c>
      <c r="AV18" s="196">
        <v>0</v>
      </c>
      <c r="AW18" s="196">
        <v>0</v>
      </c>
      <c r="AX18" s="196">
        <v>197</v>
      </c>
      <c r="AY18" s="196">
        <v>204</v>
      </c>
      <c r="AZ18" s="196">
        <v>200</v>
      </c>
      <c r="BA18" s="196">
        <v>101</v>
      </c>
      <c r="BB18" s="196">
        <v>103</v>
      </c>
      <c r="BC18" s="196">
        <f>[3]SKONS!$G$87</f>
        <v>105</v>
      </c>
      <c r="BD18" s="196">
        <f>[3]SKONS!$H$87</f>
        <v>130</v>
      </c>
      <c r="BE18" s="196">
        <f t="shared" si="1"/>
        <v>120</v>
      </c>
      <c r="BF18" s="196">
        <f>[3]SKONS!$J$87</f>
        <v>113</v>
      </c>
      <c r="BG18" s="196">
        <f>[3]SKONS!$K$87</f>
        <v>116</v>
      </c>
      <c r="BH18" s="196">
        <f>[3]SKONS!$L$87</f>
        <v>121</v>
      </c>
      <c r="BI18" s="196">
        <f>[3]SKONS!$M$87</f>
        <v>115</v>
      </c>
      <c r="BJ18" s="196">
        <f>[3]SKONS!$N$87</f>
        <v>121</v>
      </c>
      <c r="BK18" s="196">
        <f>[3]SKONS!$O$87</f>
        <v>121</v>
      </c>
      <c r="BL18" s="196">
        <f>[3]SKONS!$P$87</f>
        <v>122</v>
      </c>
      <c r="BM18" s="196">
        <f>[4]SKONS!$Q$87</f>
        <v>123</v>
      </c>
      <c r="BO18" s="256"/>
      <c r="BP18" s="256"/>
      <c r="BQ18" s="256"/>
    </row>
    <row r="19" spans="1:69" ht="14">
      <c r="A19" s="20"/>
      <c r="B19" s="21" t="s">
        <v>213</v>
      </c>
      <c r="C19" s="196">
        <v>3497</v>
      </c>
      <c r="D19" s="196">
        <v>3391</v>
      </c>
      <c r="E19" s="196">
        <v>3285</v>
      </c>
      <c r="F19" s="196">
        <v>3189</v>
      </c>
      <c r="G19" s="196">
        <v>3199</v>
      </c>
      <c r="H19" s="196">
        <v>3793</v>
      </c>
      <c r="I19" s="196">
        <v>3729</v>
      </c>
      <c r="J19" s="196">
        <v>3618</v>
      </c>
      <c r="K19" s="196">
        <v>4836</v>
      </c>
      <c r="L19" s="196">
        <v>5014</v>
      </c>
      <c r="M19" s="196">
        <v>6116</v>
      </c>
      <c r="N19" s="196">
        <v>5523</v>
      </c>
      <c r="O19" s="196">
        <f>+[4]SKONS!$I$88</f>
        <v>2043</v>
      </c>
      <c r="P19" s="196">
        <f>[3]SKONS!$M$88</f>
        <v>2393</v>
      </c>
      <c r="Q19" s="196">
        <f>[4]SKONS!$Q$88</f>
        <v>2474</v>
      </c>
      <c r="R19" s="196">
        <v>3268</v>
      </c>
      <c r="S19" s="196">
        <v>3258</v>
      </c>
      <c r="T19" s="196">
        <v>3232</v>
      </c>
      <c r="U19" s="196">
        <v>3189</v>
      </c>
      <c r="V19" s="196">
        <v>3181</v>
      </c>
      <c r="W19" s="196">
        <v>3154</v>
      </c>
      <c r="X19" s="196">
        <v>3161</v>
      </c>
      <c r="Y19" s="196">
        <v>3199</v>
      </c>
      <c r="Z19" s="196">
        <v>5370</v>
      </c>
      <c r="AA19" s="196">
        <v>5207</v>
      </c>
      <c r="AB19" s="196">
        <v>5100</v>
      </c>
      <c r="AC19" s="196">
        <v>3793</v>
      </c>
      <c r="AD19" s="196">
        <v>3635</v>
      </c>
      <c r="AE19" s="196">
        <v>3551</v>
      </c>
      <c r="AF19" s="196">
        <v>3418</v>
      </c>
      <c r="AG19" s="196">
        <v>3729</v>
      </c>
      <c r="AH19" s="196">
        <v>3503</v>
      </c>
      <c r="AI19" s="196">
        <v>3468</v>
      </c>
      <c r="AJ19" s="196">
        <v>3532</v>
      </c>
      <c r="AK19" s="196">
        <v>3618</v>
      </c>
      <c r="AL19" s="196">
        <v>3496</v>
      </c>
      <c r="AM19" s="196">
        <v>4378</v>
      </c>
      <c r="AN19" s="196">
        <v>4998</v>
      </c>
      <c r="AO19" s="196">
        <v>4836</v>
      </c>
      <c r="AP19" s="196">
        <v>4453</v>
      </c>
      <c r="AQ19" s="196">
        <v>5235</v>
      </c>
      <c r="AR19" s="196">
        <v>4677</v>
      </c>
      <c r="AS19" s="196">
        <v>5014</v>
      </c>
      <c r="AT19" s="196">
        <v>6012</v>
      </c>
      <c r="AU19" s="196">
        <v>6846</v>
      </c>
      <c r="AV19" s="196">
        <v>6525</v>
      </c>
      <c r="AW19" s="196">
        <v>6116</v>
      </c>
      <c r="AX19" s="196">
        <v>6211</v>
      </c>
      <c r="AY19" s="196">
        <v>5848</v>
      </c>
      <c r="AZ19" s="196">
        <v>5920</v>
      </c>
      <c r="BA19" s="196">
        <v>5523</v>
      </c>
      <c r="BB19" s="196">
        <v>2816</v>
      </c>
      <c r="BC19" s="196">
        <f>[3]SKONS!$G$88</f>
        <v>2801.1374000000001</v>
      </c>
      <c r="BD19" s="196">
        <f>[3]SKONS!$H$88</f>
        <v>1953</v>
      </c>
      <c r="BE19" s="196">
        <f t="shared" si="1"/>
        <v>2043</v>
      </c>
      <c r="BF19" s="196">
        <f>[3]SKONS!$J$88</f>
        <v>1719</v>
      </c>
      <c r="BG19" s="196">
        <f>[3]SKONS!$K$88</f>
        <v>1409</v>
      </c>
      <c r="BH19" s="196">
        <f>[3]SKONS!$L$88</f>
        <v>1232</v>
      </c>
      <c r="BI19" s="196">
        <f>[3]SKONS!$M$88</f>
        <v>2393</v>
      </c>
      <c r="BJ19" s="196">
        <f>[3]SKONS!$N$88</f>
        <v>3276</v>
      </c>
      <c r="BK19" s="196">
        <f>[3]SKONS!$O$88</f>
        <v>3007</v>
      </c>
      <c r="BL19" s="196">
        <f>[3]SKONS!$P$88</f>
        <v>2494.4499999999998</v>
      </c>
      <c r="BM19" s="196">
        <f>[4]SKONS!$Q$88</f>
        <v>2474</v>
      </c>
      <c r="BO19" s="256"/>
      <c r="BP19" s="256"/>
      <c r="BQ19" s="256"/>
    </row>
    <row r="20" spans="1:69" ht="14">
      <c r="A20" s="20"/>
      <c r="B20" s="21" t="s">
        <v>214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4222</v>
      </c>
      <c r="M20" s="196">
        <v>4222</v>
      </c>
      <c r="N20" s="196">
        <v>4222</v>
      </c>
      <c r="O20" s="196">
        <f>+[4]SKONS!$I$89</f>
        <v>1295</v>
      </c>
      <c r="P20" s="196">
        <f>[3]SKONS!$M$89</f>
        <v>1623</v>
      </c>
      <c r="Q20" s="196">
        <f>[4]SKONS!$Q$89</f>
        <v>985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  <c r="AB20" s="196">
        <v>0</v>
      </c>
      <c r="AC20" s="196">
        <v>0</v>
      </c>
      <c r="AD20" s="196">
        <v>0</v>
      </c>
      <c r="AE20" s="196">
        <v>0</v>
      </c>
      <c r="AF20" s="196">
        <v>0</v>
      </c>
      <c r="AG20" s="196">
        <v>0</v>
      </c>
      <c r="AH20" s="196">
        <v>0</v>
      </c>
      <c r="AI20" s="196">
        <v>0</v>
      </c>
      <c r="AJ20" s="196">
        <v>0</v>
      </c>
      <c r="AK20" s="196">
        <v>0</v>
      </c>
      <c r="AL20" s="196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6">
        <v>4222</v>
      </c>
      <c r="AT20" s="196">
        <v>4222</v>
      </c>
      <c r="AU20" s="196">
        <v>4222</v>
      </c>
      <c r="AV20" s="196">
        <v>4222</v>
      </c>
      <c r="AW20" s="196">
        <v>4222</v>
      </c>
      <c r="AX20" s="196">
        <v>4222</v>
      </c>
      <c r="AY20" s="196">
        <v>4222</v>
      </c>
      <c r="AZ20" s="196">
        <v>4222</v>
      </c>
      <c r="BA20" s="196">
        <v>4222</v>
      </c>
      <c r="BB20" s="196">
        <v>4222</v>
      </c>
      <c r="BC20" s="196">
        <f>[3]SKONS!$G$89</f>
        <v>4222</v>
      </c>
      <c r="BD20" s="196">
        <f>[3]SKONS!$H$89</f>
        <v>5677</v>
      </c>
      <c r="BE20" s="196">
        <f t="shared" si="1"/>
        <v>1295</v>
      </c>
      <c r="BF20" s="196">
        <f>[3]SKONS!$J$89</f>
        <v>1295</v>
      </c>
      <c r="BG20" s="196">
        <f>[3]SKONS!$K$89</f>
        <v>1170</v>
      </c>
      <c r="BH20" s="196">
        <f>[3]SKONS!$L$89</f>
        <v>1265</v>
      </c>
      <c r="BI20" s="196">
        <f>[3]SKONS!$M$89</f>
        <v>1623</v>
      </c>
      <c r="BJ20" s="196">
        <f>[3]SKONS!$N$89</f>
        <v>1734</v>
      </c>
      <c r="BK20" s="196">
        <f>[3]SKONS!$O$89</f>
        <v>1435</v>
      </c>
      <c r="BL20" s="196">
        <f>[3]SKONS!$P$89</f>
        <v>1335</v>
      </c>
      <c r="BM20" s="196">
        <f>[4]SKONS!$Q$89</f>
        <v>985</v>
      </c>
      <c r="BO20" s="256"/>
      <c r="BP20" s="256"/>
      <c r="BQ20" s="256"/>
    </row>
    <row r="21" spans="1:69" s="141" customFormat="1" ht="14">
      <c r="A21" s="132"/>
      <c r="B21" s="35" t="s">
        <v>32</v>
      </c>
      <c r="C21" s="195">
        <v>208751</v>
      </c>
      <c r="D21" s="195">
        <v>445610</v>
      </c>
      <c r="E21" s="195">
        <v>665545</v>
      </c>
      <c r="F21" s="195">
        <v>220862</v>
      </c>
      <c r="G21" s="195">
        <v>378951</v>
      </c>
      <c r="H21" s="195">
        <v>336684</v>
      </c>
      <c r="I21" s="195">
        <v>378626</v>
      </c>
      <c r="J21" s="195">
        <v>485156</v>
      </c>
      <c r="K21" s="195">
        <v>492454</v>
      </c>
      <c r="L21" s="195">
        <v>560561</v>
      </c>
      <c r="M21" s="195">
        <v>550418</v>
      </c>
      <c r="N21" s="195">
        <v>636942</v>
      </c>
      <c r="O21" s="195">
        <f>SUM(O22:O34)</f>
        <v>670703</v>
      </c>
      <c r="P21" s="195">
        <f t="shared" ref="P21:BE21" si="2">SUM(P22:P34)</f>
        <v>773362</v>
      </c>
      <c r="Q21" s="195">
        <f t="shared" si="2"/>
        <v>807115</v>
      </c>
      <c r="R21" s="195">
        <f t="shared" si="2"/>
        <v>182512</v>
      </c>
      <c r="S21" s="195">
        <f t="shared" si="2"/>
        <v>240971</v>
      </c>
      <c r="T21" s="195">
        <f t="shared" si="2"/>
        <v>171841</v>
      </c>
      <c r="U21" s="195">
        <f t="shared" si="2"/>
        <v>220862</v>
      </c>
      <c r="V21" s="195">
        <f t="shared" si="2"/>
        <v>210255</v>
      </c>
      <c r="W21" s="195">
        <f t="shared" si="2"/>
        <v>239546</v>
      </c>
      <c r="X21" s="195">
        <f t="shared" si="2"/>
        <v>183171</v>
      </c>
      <c r="Y21" s="195">
        <f t="shared" si="2"/>
        <v>378951</v>
      </c>
      <c r="Z21" s="195">
        <f t="shared" si="2"/>
        <v>388836</v>
      </c>
      <c r="AA21" s="195">
        <f t="shared" si="2"/>
        <v>400688</v>
      </c>
      <c r="AB21" s="195">
        <f t="shared" si="2"/>
        <v>323149</v>
      </c>
      <c r="AC21" s="195">
        <f t="shared" si="2"/>
        <v>336684</v>
      </c>
      <c r="AD21" s="195">
        <f t="shared" si="2"/>
        <v>344260</v>
      </c>
      <c r="AE21" s="195">
        <f t="shared" si="2"/>
        <v>368733</v>
      </c>
      <c r="AF21" s="195">
        <f t="shared" si="2"/>
        <v>340207</v>
      </c>
      <c r="AG21" s="195">
        <f t="shared" si="2"/>
        <v>378626</v>
      </c>
      <c r="AH21" s="195">
        <f t="shared" si="2"/>
        <v>443119</v>
      </c>
      <c r="AI21" s="195">
        <f t="shared" si="2"/>
        <v>453464</v>
      </c>
      <c r="AJ21" s="195">
        <f t="shared" si="2"/>
        <v>438689</v>
      </c>
      <c r="AK21" s="195">
        <f t="shared" si="2"/>
        <v>485156</v>
      </c>
      <c r="AL21" s="195">
        <f t="shared" si="2"/>
        <v>523684</v>
      </c>
      <c r="AM21" s="195">
        <f t="shared" si="2"/>
        <v>562231</v>
      </c>
      <c r="AN21" s="195">
        <f t="shared" si="2"/>
        <v>471632</v>
      </c>
      <c r="AO21" s="195">
        <f t="shared" si="2"/>
        <v>492454</v>
      </c>
      <c r="AP21" s="195">
        <f t="shared" si="2"/>
        <v>583701</v>
      </c>
      <c r="AQ21" s="195">
        <f t="shared" si="2"/>
        <v>602030</v>
      </c>
      <c r="AR21" s="195">
        <f t="shared" si="2"/>
        <v>524879</v>
      </c>
      <c r="AS21" s="195">
        <f t="shared" si="2"/>
        <v>560561</v>
      </c>
      <c r="AT21" s="195">
        <f t="shared" si="2"/>
        <v>592267</v>
      </c>
      <c r="AU21" s="195">
        <f t="shared" si="2"/>
        <v>615195</v>
      </c>
      <c r="AV21" s="195">
        <f t="shared" si="2"/>
        <v>513212</v>
      </c>
      <c r="AW21" s="195">
        <f t="shared" si="2"/>
        <v>550418</v>
      </c>
      <c r="AX21" s="195">
        <f t="shared" si="2"/>
        <v>612468</v>
      </c>
      <c r="AY21" s="195">
        <f t="shared" si="2"/>
        <v>693339</v>
      </c>
      <c r="AZ21" s="195">
        <f t="shared" si="2"/>
        <v>618212</v>
      </c>
      <c r="BA21" s="195">
        <f t="shared" si="2"/>
        <v>636942</v>
      </c>
      <c r="BB21" s="195">
        <f t="shared" si="2"/>
        <v>733234</v>
      </c>
      <c r="BC21" s="195">
        <f t="shared" si="2"/>
        <v>771937.58052000008</v>
      </c>
      <c r="BD21" s="195">
        <f>[3]SKONS!$H$90</f>
        <v>645424</v>
      </c>
      <c r="BE21" s="195">
        <f t="shared" si="2"/>
        <v>670703</v>
      </c>
      <c r="BF21" s="195">
        <f>[3]SKONS!$J$90</f>
        <v>740208</v>
      </c>
      <c r="BG21" s="195">
        <f>[3]SKONS!$K$90</f>
        <v>808440</v>
      </c>
      <c r="BH21" s="195">
        <f>[3]SKONS!$L$90</f>
        <v>733398</v>
      </c>
      <c r="BI21" s="195">
        <f>[3]SKONS!$M$90</f>
        <v>773362</v>
      </c>
      <c r="BJ21" s="195">
        <f>[3]SKONS!$N$90</f>
        <v>870367</v>
      </c>
      <c r="BK21" s="195">
        <f>[3]SKONS!$O$90</f>
        <v>844358</v>
      </c>
      <c r="BL21" s="195">
        <f>[3]SKONS!$P$90</f>
        <v>736318</v>
      </c>
      <c r="BM21" s="195">
        <f>[4]SKONS!$Q$90</f>
        <v>807115</v>
      </c>
      <c r="BO21" s="256"/>
      <c r="BP21" s="256"/>
      <c r="BQ21" s="256"/>
    </row>
    <row r="22" spans="1:69" ht="14">
      <c r="A22" s="20"/>
      <c r="B22" s="21" t="s">
        <v>33</v>
      </c>
      <c r="C22" s="196">
        <v>328</v>
      </c>
      <c r="D22" s="196">
        <v>374</v>
      </c>
      <c r="E22" s="196">
        <v>425</v>
      </c>
      <c r="F22" s="196">
        <v>438</v>
      </c>
      <c r="G22" s="196">
        <v>260</v>
      </c>
      <c r="H22" s="196">
        <v>253</v>
      </c>
      <c r="I22" s="196">
        <v>166</v>
      </c>
      <c r="J22" s="196">
        <v>120</v>
      </c>
      <c r="K22" s="196">
        <v>135</v>
      </c>
      <c r="L22" s="196">
        <v>57</v>
      </c>
      <c r="M22" s="196">
        <v>56</v>
      </c>
      <c r="N22" s="196">
        <v>64</v>
      </c>
      <c r="O22" s="196">
        <f>+[4]SKONS!$I$91</f>
        <v>47</v>
      </c>
      <c r="P22" s="196">
        <f>[3]SKONS!$M$91</f>
        <v>11</v>
      </c>
      <c r="Q22" s="196">
        <f>[4]SKONS!$Q91</f>
        <v>15</v>
      </c>
      <c r="R22" s="196">
        <v>433</v>
      </c>
      <c r="S22" s="196">
        <v>434</v>
      </c>
      <c r="T22" s="196">
        <v>433</v>
      </c>
      <c r="U22" s="196">
        <v>438</v>
      </c>
      <c r="V22" s="196">
        <v>430</v>
      </c>
      <c r="W22" s="196">
        <v>292</v>
      </c>
      <c r="X22" s="196">
        <v>283</v>
      </c>
      <c r="Y22" s="196">
        <v>260</v>
      </c>
      <c r="Z22" s="196">
        <v>266</v>
      </c>
      <c r="AA22" s="196">
        <v>278</v>
      </c>
      <c r="AB22" s="196">
        <v>325</v>
      </c>
      <c r="AC22" s="196">
        <v>253</v>
      </c>
      <c r="AD22" s="196">
        <v>266</v>
      </c>
      <c r="AE22" s="196">
        <v>176</v>
      </c>
      <c r="AF22" s="196">
        <v>180</v>
      </c>
      <c r="AG22" s="196">
        <v>166</v>
      </c>
      <c r="AH22" s="196">
        <v>142</v>
      </c>
      <c r="AI22" s="196">
        <v>147</v>
      </c>
      <c r="AJ22" s="196">
        <v>127</v>
      </c>
      <c r="AK22" s="196">
        <v>120</v>
      </c>
      <c r="AL22" s="196">
        <v>180</v>
      </c>
      <c r="AM22" s="196">
        <v>133</v>
      </c>
      <c r="AN22" s="196">
        <v>145</v>
      </c>
      <c r="AO22" s="196">
        <v>135</v>
      </c>
      <c r="AP22" s="196">
        <v>71</v>
      </c>
      <c r="AQ22" s="196">
        <v>73</v>
      </c>
      <c r="AR22" s="196">
        <v>67</v>
      </c>
      <c r="AS22" s="196">
        <v>57</v>
      </c>
      <c r="AT22" s="196">
        <v>60</v>
      </c>
      <c r="AU22" s="196">
        <v>53</v>
      </c>
      <c r="AV22" s="196">
        <v>54</v>
      </c>
      <c r="AW22" s="196">
        <v>56</v>
      </c>
      <c r="AX22" s="196">
        <v>54</v>
      </c>
      <c r="AY22" s="196">
        <v>60</v>
      </c>
      <c r="AZ22" s="196">
        <v>64</v>
      </c>
      <c r="BA22" s="196">
        <v>64</v>
      </c>
      <c r="BB22" s="196">
        <v>52</v>
      </c>
      <c r="BC22" s="196">
        <f>[3]SKONS!$G$91</f>
        <v>47</v>
      </c>
      <c r="BD22" s="196">
        <f>[3]SKONS!$H$91</f>
        <v>46</v>
      </c>
      <c r="BE22" s="196">
        <f t="shared" si="1"/>
        <v>47</v>
      </c>
      <c r="BF22" s="196">
        <f>[3]SKONS!$J$91</f>
        <v>13</v>
      </c>
      <c r="BG22" s="196">
        <f>[3]SKONS!$K$91</f>
        <v>16</v>
      </c>
      <c r="BH22" s="196">
        <f>[3]SKONS!$L$91</f>
        <v>15</v>
      </c>
      <c r="BI22" s="196">
        <f>[3]SKONS!$M$91</f>
        <v>11</v>
      </c>
      <c r="BJ22" s="196">
        <f>[3]SKONS!$N$91</f>
        <v>26</v>
      </c>
      <c r="BK22" s="196">
        <f>[3]SKONS!$O$91</f>
        <v>20</v>
      </c>
      <c r="BL22" s="196">
        <f>[3]SKONS!$P$91</f>
        <v>15</v>
      </c>
      <c r="BM22" s="196">
        <f>[4]SKONS!$Q91</f>
        <v>15</v>
      </c>
      <c r="BO22" s="256"/>
      <c r="BP22" s="256"/>
      <c r="BQ22" s="256"/>
    </row>
    <row r="23" spans="1:69" s="141" customFormat="1" ht="14">
      <c r="A23" s="131"/>
      <c r="B23" s="21" t="s">
        <v>34</v>
      </c>
      <c r="C23" s="196">
        <v>0</v>
      </c>
      <c r="D23" s="196">
        <v>5243</v>
      </c>
      <c r="E23" s="196">
        <v>2365</v>
      </c>
      <c r="F23" s="196">
        <v>621</v>
      </c>
      <c r="G23" s="196">
        <v>0</v>
      </c>
      <c r="H23" s="196">
        <v>4837</v>
      </c>
      <c r="I23" s="196">
        <v>10797</v>
      </c>
      <c r="J23" s="196">
        <v>8378</v>
      </c>
      <c r="K23" s="196">
        <v>369</v>
      </c>
      <c r="L23" s="196">
        <v>428</v>
      </c>
      <c r="M23" s="196">
        <v>0</v>
      </c>
      <c r="N23" s="196">
        <v>0</v>
      </c>
      <c r="O23" s="196">
        <f>+[4]SKONS!$I$92</f>
        <v>4132</v>
      </c>
      <c r="P23" s="196">
        <f>[3]SKONS!$M$92</f>
        <v>0</v>
      </c>
      <c r="Q23" s="196">
        <f>[4]SKONS!$Q92</f>
        <v>364</v>
      </c>
      <c r="R23" s="196">
        <v>146</v>
      </c>
      <c r="S23" s="196">
        <v>9</v>
      </c>
      <c r="T23" s="196">
        <v>0</v>
      </c>
      <c r="U23" s="196">
        <v>621</v>
      </c>
      <c r="V23" s="196">
        <v>0</v>
      </c>
      <c r="W23" s="196">
        <v>0</v>
      </c>
      <c r="X23" s="196">
        <v>0</v>
      </c>
      <c r="Y23" s="196">
        <v>0</v>
      </c>
      <c r="Z23" s="196">
        <v>0</v>
      </c>
      <c r="AA23" s="196">
        <v>111</v>
      </c>
      <c r="AB23" s="196">
        <v>1578</v>
      </c>
      <c r="AC23" s="196">
        <v>4837</v>
      </c>
      <c r="AD23" s="196">
        <v>2511</v>
      </c>
      <c r="AE23" s="196">
        <v>3970</v>
      </c>
      <c r="AF23" s="196">
        <v>5166</v>
      </c>
      <c r="AG23" s="196">
        <v>10797</v>
      </c>
      <c r="AH23" s="196">
        <v>6138</v>
      </c>
      <c r="AI23" s="196">
        <v>6974</v>
      </c>
      <c r="AJ23" s="196">
        <v>6853</v>
      </c>
      <c r="AK23" s="196">
        <v>8378</v>
      </c>
      <c r="AL23" s="196">
        <v>2808</v>
      </c>
      <c r="AM23" s="196">
        <v>77</v>
      </c>
      <c r="AN23" s="196">
        <v>213</v>
      </c>
      <c r="AO23" s="196">
        <v>369</v>
      </c>
      <c r="AP23" s="196">
        <v>490</v>
      </c>
      <c r="AQ23" s="196">
        <v>234</v>
      </c>
      <c r="AR23" s="196">
        <v>300</v>
      </c>
      <c r="AS23" s="196">
        <v>428</v>
      </c>
      <c r="AT23" s="196">
        <v>488</v>
      </c>
      <c r="AU23" s="196">
        <v>0</v>
      </c>
      <c r="AV23" s="196">
        <v>24</v>
      </c>
      <c r="AW23" s="196">
        <v>0</v>
      </c>
      <c r="AX23" s="196">
        <v>0</v>
      </c>
      <c r="AY23" s="196">
        <v>0</v>
      </c>
      <c r="AZ23" s="196">
        <v>0</v>
      </c>
      <c r="BA23" s="196">
        <v>0</v>
      </c>
      <c r="BB23" s="196">
        <v>0</v>
      </c>
      <c r="BC23" s="196">
        <f>[3]SKONS!$G$92</f>
        <v>0</v>
      </c>
      <c r="BD23" s="196">
        <f>[3]SKONS!$H$92</f>
        <v>114</v>
      </c>
      <c r="BE23" s="196">
        <f t="shared" si="1"/>
        <v>4132</v>
      </c>
      <c r="BF23" s="196">
        <f>[3]SKONS!$J$92</f>
        <v>0</v>
      </c>
      <c r="BG23" s="196">
        <f>[3]SKONS!$K$92</f>
        <v>0</v>
      </c>
      <c r="BH23" s="196">
        <f>[3]SKONS!$L$92</f>
        <v>0</v>
      </c>
      <c r="BI23" s="196">
        <f>[3]SKONS!$M$92</f>
        <v>0</v>
      </c>
      <c r="BJ23" s="196">
        <f>[3]SKONS!$N$92</f>
        <v>0</v>
      </c>
      <c r="BK23" s="196">
        <f>[3]SKONS!$O$92</f>
        <v>256</v>
      </c>
      <c r="BL23" s="196">
        <f>[3]SKONS!$P$92</f>
        <v>615</v>
      </c>
      <c r="BM23" s="196">
        <f>[4]SKONS!$Q92</f>
        <v>364</v>
      </c>
      <c r="BO23" s="256"/>
      <c r="BP23" s="256"/>
      <c r="BQ23" s="256"/>
    </row>
    <row r="24" spans="1:69" ht="14">
      <c r="A24" s="20"/>
      <c r="B24" s="21" t="s">
        <v>35</v>
      </c>
      <c r="C24" s="196">
        <v>29078</v>
      </c>
      <c r="D24" s="196">
        <v>19846</v>
      </c>
      <c r="E24" s="196">
        <v>22869</v>
      </c>
      <c r="F24" s="196">
        <v>81416</v>
      </c>
      <c r="G24" s="196">
        <v>30955</v>
      </c>
      <c r="H24" s="196">
        <v>74082</v>
      </c>
      <c r="I24" s="196">
        <v>56037</v>
      </c>
      <c r="J24" s="196">
        <v>76301</v>
      </c>
      <c r="K24" s="196">
        <v>131557</v>
      </c>
      <c r="L24" s="196">
        <v>113262</v>
      </c>
      <c r="M24" s="196">
        <v>63886</v>
      </c>
      <c r="N24" s="196">
        <v>69437</v>
      </c>
      <c r="O24" s="196">
        <f>+[4]SKONS!$I$93</f>
        <v>45243</v>
      </c>
      <c r="P24" s="196">
        <f>[3]SKONS!$M$93</f>
        <v>55229</v>
      </c>
      <c r="Q24" s="196">
        <f>[4]SKONS!$Q93</f>
        <v>177077</v>
      </c>
      <c r="R24" s="196">
        <v>31999</v>
      </c>
      <c r="S24" s="196">
        <v>27005</v>
      </c>
      <c r="T24" s="196">
        <v>31912</v>
      </c>
      <c r="U24" s="196">
        <v>81416</v>
      </c>
      <c r="V24" s="196">
        <v>47014</v>
      </c>
      <c r="W24" s="196">
        <v>50268</v>
      </c>
      <c r="X24" s="196">
        <v>51511</v>
      </c>
      <c r="Y24" s="196">
        <v>30955</v>
      </c>
      <c r="Z24" s="196">
        <v>83204</v>
      </c>
      <c r="AA24" s="196">
        <v>101743</v>
      </c>
      <c r="AB24" s="196">
        <v>72237</v>
      </c>
      <c r="AC24" s="196">
        <v>74082</v>
      </c>
      <c r="AD24" s="196">
        <v>65238</v>
      </c>
      <c r="AE24" s="196">
        <v>56985</v>
      </c>
      <c r="AF24" s="196">
        <v>63627</v>
      </c>
      <c r="AG24" s="196">
        <v>56037</v>
      </c>
      <c r="AH24" s="196">
        <v>77953</v>
      </c>
      <c r="AI24" s="196">
        <v>69763</v>
      </c>
      <c r="AJ24" s="196">
        <v>71559</v>
      </c>
      <c r="AK24" s="196">
        <v>76301</v>
      </c>
      <c r="AL24" s="196">
        <v>130387</v>
      </c>
      <c r="AM24" s="196">
        <v>103868</v>
      </c>
      <c r="AN24" s="196">
        <v>119374</v>
      </c>
      <c r="AO24" s="196">
        <v>131557</v>
      </c>
      <c r="AP24" s="196">
        <v>99202</v>
      </c>
      <c r="AQ24" s="196">
        <v>99965</v>
      </c>
      <c r="AR24" s="196">
        <v>100579</v>
      </c>
      <c r="AS24" s="196">
        <v>113262</v>
      </c>
      <c r="AT24" s="196">
        <v>165033</v>
      </c>
      <c r="AU24" s="196">
        <v>88859</v>
      </c>
      <c r="AV24" s="196">
        <v>63558</v>
      </c>
      <c r="AW24" s="196">
        <v>63886</v>
      </c>
      <c r="AX24" s="196">
        <v>87399</v>
      </c>
      <c r="AY24" s="196">
        <v>68509</v>
      </c>
      <c r="AZ24" s="196">
        <v>78747</v>
      </c>
      <c r="BA24" s="196">
        <v>69437</v>
      </c>
      <c r="BB24" s="196">
        <v>66452</v>
      </c>
      <c r="BC24" s="196">
        <f>[3]SKONS!$G$93</f>
        <v>73153.970910000004</v>
      </c>
      <c r="BD24" s="196">
        <f>[3]SKONS!$H$93</f>
        <v>56169</v>
      </c>
      <c r="BE24" s="196">
        <f t="shared" si="1"/>
        <v>45243</v>
      </c>
      <c r="BF24" s="196">
        <f>[3]SKONS!$J$93</f>
        <v>68068</v>
      </c>
      <c r="BG24" s="196">
        <f>[3]SKONS!$K$93</f>
        <v>62097</v>
      </c>
      <c r="BH24" s="196">
        <f>[3]SKONS!$L$93</f>
        <v>43938</v>
      </c>
      <c r="BI24" s="196">
        <f>[3]SKONS!$M$93</f>
        <v>55229</v>
      </c>
      <c r="BJ24" s="196">
        <f>[3]SKONS!$N$93</f>
        <v>69171</v>
      </c>
      <c r="BK24" s="196">
        <f>[3]SKONS!$O$93</f>
        <v>65754</v>
      </c>
      <c r="BL24" s="196">
        <f>[3]SKONS!$P$93</f>
        <v>149897.02900000001</v>
      </c>
      <c r="BM24" s="196">
        <f>[4]SKONS!$Q93</f>
        <v>177077</v>
      </c>
      <c r="BO24" s="256"/>
      <c r="BP24" s="256"/>
      <c r="BQ24" s="256"/>
    </row>
    <row r="25" spans="1:69" ht="14">
      <c r="A25" s="20"/>
      <c r="B25" s="21" t="s">
        <v>196</v>
      </c>
      <c r="C25" s="196">
        <v>0</v>
      </c>
      <c r="D25" s="196">
        <v>0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f>+[4]SKONS!$I$94</f>
        <v>190</v>
      </c>
      <c r="P25" s="196">
        <f>[3]SKONS!$M$94</f>
        <v>137</v>
      </c>
      <c r="Q25" s="196">
        <f>[4]SKONS!$Q94</f>
        <v>71</v>
      </c>
      <c r="R25" s="196">
        <v>0</v>
      </c>
      <c r="S25" s="196">
        <v>0</v>
      </c>
      <c r="T25" s="196">
        <v>0</v>
      </c>
      <c r="U25" s="196">
        <v>0</v>
      </c>
      <c r="V25" s="196">
        <v>0</v>
      </c>
      <c r="W25" s="196">
        <v>0</v>
      </c>
      <c r="X25" s="196">
        <v>0</v>
      </c>
      <c r="Y25" s="196">
        <v>0</v>
      </c>
      <c r="Z25" s="196">
        <v>0</v>
      </c>
      <c r="AA25" s="196">
        <v>0</v>
      </c>
      <c r="AB25" s="196">
        <v>0</v>
      </c>
      <c r="AC25" s="196">
        <v>0</v>
      </c>
      <c r="AD25" s="196">
        <v>0</v>
      </c>
      <c r="AE25" s="196">
        <v>0</v>
      </c>
      <c r="AF25" s="196">
        <v>0</v>
      </c>
      <c r="AG25" s="196">
        <v>0</v>
      </c>
      <c r="AH25" s="196">
        <v>0</v>
      </c>
      <c r="AI25" s="196">
        <v>0</v>
      </c>
      <c r="AJ25" s="196">
        <v>0</v>
      </c>
      <c r="AK25" s="196">
        <v>0</v>
      </c>
      <c r="AL25" s="196">
        <v>0</v>
      </c>
      <c r="AM25" s="196">
        <v>0</v>
      </c>
      <c r="AN25" s="196">
        <v>0</v>
      </c>
      <c r="AO25" s="196">
        <v>0</v>
      </c>
      <c r="AP25" s="196">
        <v>0</v>
      </c>
      <c r="AQ25" s="196">
        <v>0</v>
      </c>
      <c r="AR25" s="196">
        <v>0</v>
      </c>
      <c r="AS25" s="196">
        <v>0</v>
      </c>
      <c r="AT25" s="196">
        <v>0</v>
      </c>
      <c r="AU25" s="196">
        <v>0</v>
      </c>
      <c r="AV25" s="196">
        <v>0</v>
      </c>
      <c r="AW25" s="196">
        <v>0</v>
      </c>
      <c r="AX25" s="196">
        <v>0</v>
      </c>
      <c r="AY25" s="196">
        <v>0</v>
      </c>
      <c r="AZ25" s="196">
        <v>0</v>
      </c>
      <c r="BA25" s="196">
        <v>0</v>
      </c>
      <c r="BB25" s="196">
        <v>396</v>
      </c>
      <c r="BC25" s="196">
        <f>[3]SKONS!$G$94</f>
        <v>391.60960999999952</v>
      </c>
      <c r="BD25" s="196">
        <f>[3]SKONS!$H$94</f>
        <v>236.86810999999898</v>
      </c>
      <c r="BE25" s="196">
        <f t="shared" si="1"/>
        <v>190</v>
      </c>
      <c r="BF25" s="196">
        <f>[3]SKONS!$J$94</f>
        <v>239</v>
      </c>
      <c r="BG25" s="196">
        <f>[3]SKONS!$K$94</f>
        <v>223</v>
      </c>
      <c r="BH25" s="196">
        <f>[3]SKONS!$L$94</f>
        <v>293</v>
      </c>
      <c r="BI25" s="196">
        <f>[3]SKONS!$M$94</f>
        <v>137</v>
      </c>
      <c r="BJ25" s="196">
        <f>[3]SKONS!$N$94</f>
        <v>139</v>
      </c>
      <c r="BK25" s="196">
        <f>[3]SKONS!$O$94</f>
        <v>118</v>
      </c>
      <c r="BL25" s="196">
        <f>[3]SKONS!$P$94</f>
        <v>74</v>
      </c>
      <c r="BM25" s="196">
        <f>[4]SKONS!$Q94</f>
        <v>71</v>
      </c>
      <c r="BO25" s="256"/>
      <c r="BP25" s="256"/>
      <c r="BQ25" s="256"/>
    </row>
    <row r="26" spans="1:69" ht="14">
      <c r="A26" s="20"/>
      <c r="B26" s="21" t="s">
        <v>186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1215</v>
      </c>
      <c r="O26" s="196">
        <f>+[4]SKONS!$I$95</f>
        <v>2415</v>
      </c>
      <c r="P26" s="196">
        <f>[3]SKONS!$M$95</f>
        <v>1696</v>
      </c>
      <c r="Q26" s="196">
        <f>[4]SKONS!$Q95</f>
        <v>2412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  <c r="AB26" s="196">
        <v>0</v>
      </c>
      <c r="AC26" s="196">
        <v>0</v>
      </c>
      <c r="AD26" s="196">
        <v>0</v>
      </c>
      <c r="AE26" s="196">
        <v>0</v>
      </c>
      <c r="AF26" s="196">
        <v>0</v>
      </c>
      <c r="AG26" s="196">
        <v>0</v>
      </c>
      <c r="AH26" s="196">
        <v>0</v>
      </c>
      <c r="AI26" s="196">
        <v>0</v>
      </c>
      <c r="AJ26" s="196">
        <v>0</v>
      </c>
      <c r="AK26" s="196">
        <v>0</v>
      </c>
      <c r="AL26" s="196">
        <v>0</v>
      </c>
      <c r="AM26" s="196">
        <v>0</v>
      </c>
      <c r="AN26" s="196">
        <v>0</v>
      </c>
      <c r="AO26" s="196">
        <v>0</v>
      </c>
      <c r="AP26" s="196">
        <v>0</v>
      </c>
      <c r="AQ26" s="196">
        <v>0</v>
      </c>
      <c r="AR26" s="196">
        <v>0</v>
      </c>
      <c r="AS26" s="196">
        <v>0</v>
      </c>
      <c r="AT26" s="196">
        <v>0</v>
      </c>
      <c r="AU26" s="196">
        <v>0</v>
      </c>
      <c r="AV26" s="196">
        <v>0</v>
      </c>
      <c r="AW26" s="196">
        <v>0</v>
      </c>
      <c r="AX26" s="196">
        <v>0</v>
      </c>
      <c r="AY26" s="196">
        <v>1946</v>
      </c>
      <c r="AZ26" s="196">
        <v>2122</v>
      </c>
      <c r="BA26" s="196">
        <v>1215</v>
      </c>
      <c r="BB26" s="196">
        <v>2007</v>
      </c>
      <c r="BC26" s="196">
        <f>[3]SKONS!$G$95</f>
        <v>2503</v>
      </c>
      <c r="BD26" s="196">
        <f>[3]SKONS!$H$95</f>
        <v>1797</v>
      </c>
      <c r="BE26" s="196">
        <f t="shared" si="1"/>
        <v>2415</v>
      </c>
      <c r="BF26" s="196">
        <f>[3]SKONS!$J$95</f>
        <v>1856</v>
      </c>
      <c r="BG26" s="196">
        <f>[3]SKONS!$K$95</f>
        <v>3048</v>
      </c>
      <c r="BH26" s="196">
        <f>[3]SKONS!$L$95</f>
        <v>2786</v>
      </c>
      <c r="BI26" s="196">
        <f>[3]SKONS!$M$95</f>
        <v>1696</v>
      </c>
      <c r="BJ26" s="196">
        <f>[3]SKONS!$N$95</f>
        <v>2582</v>
      </c>
      <c r="BK26" s="196">
        <f>[3]SKONS!$O$95</f>
        <v>2760</v>
      </c>
      <c r="BL26" s="196">
        <f>[3]SKONS!$P$95</f>
        <v>3088</v>
      </c>
      <c r="BM26" s="196">
        <f>[4]SKONS!$Q95</f>
        <v>2412</v>
      </c>
      <c r="BO26" s="256"/>
      <c r="BP26" s="256"/>
      <c r="BQ26" s="256"/>
    </row>
    <row r="27" spans="1:69" ht="14" outlineLevel="1">
      <c r="A27" s="20"/>
      <c r="B27" s="21" t="s">
        <v>30</v>
      </c>
      <c r="C27" s="196">
        <v>50473</v>
      </c>
      <c r="D27" s="196">
        <v>116529</v>
      </c>
      <c r="E27" s="196">
        <v>45884</v>
      </c>
      <c r="F27" s="196">
        <v>30787</v>
      </c>
      <c r="G27" s="196">
        <v>56651</v>
      </c>
      <c r="H27" s="196">
        <v>118</v>
      </c>
      <c r="I27" s="196">
        <v>118</v>
      </c>
      <c r="J27" s="196">
        <v>10503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f>[3]SKONS!$M$97</f>
        <v>0</v>
      </c>
      <c r="Q27" s="196">
        <f>[4]SKONS!$Q97</f>
        <v>0</v>
      </c>
      <c r="R27" s="196">
        <v>9</v>
      </c>
      <c r="S27" s="196">
        <v>141827</v>
      </c>
      <c r="T27" s="196">
        <v>81065</v>
      </c>
      <c r="U27" s="196">
        <v>30787</v>
      </c>
      <c r="V27" s="196">
        <v>31056</v>
      </c>
      <c r="W27" s="196">
        <v>0</v>
      </c>
      <c r="X27" s="196">
        <v>55880</v>
      </c>
      <c r="Y27" s="196">
        <v>56651</v>
      </c>
      <c r="Z27" s="196">
        <v>57389</v>
      </c>
      <c r="AA27" s="196">
        <v>58254</v>
      </c>
      <c r="AB27" s="196">
        <v>586</v>
      </c>
      <c r="AC27" s="196">
        <v>118</v>
      </c>
      <c r="AD27" s="196">
        <v>272</v>
      </c>
      <c r="AE27" s="196">
        <v>428</v>
      </c>
      <c r="AF27" s="196">
        <v>586</v>
      </c>
      <c r="AG27" s="196">
        <v>118</v>
      </c>
      <c r="AH27" s="196">
        <v>272</v>
      </c>
      <c r="AI27" s="196">
        <v>428</v>
      </c>
      <c r="AJ27" s="196">
        <v>586</v>
      </c>
      <c r="AK27" s="196">
        <v>10503</v>
      </c>
      <c r="AL27" s="196">
        <v>10551</v>
      </c>
      <c r="AM27" s="196">
        <v>10573</v>
      </c>
      <c r="AN27" s="196">
        <v>10616</v>
      </c>
      <c r="AO27" s="196">
        <v>0</v>
      </c>
      <c r="AP27" s="196">
        <v>0</v>
      </c>
      <c r="AQ27" s="196">
        <v>0</v>
      </c>
      <c r="AR27" s="196">
        <v>0</v>
      </c>
      <c r="AS27" s="196">
        <v>0</v>
      </c>
      <c r="AT27" s="196">
        <v>0</v>
      </c>
      <c r="AU27" s="196">
        <v>0</v>
      </c>
      <c r="AV27" s="196">
        <v>0</v>
      </c>
      <c r="AW27" s="196">
        <v>0</v>
      </c>
      <c r="AX27" s="196">
        <v>0</v>
      </c>
      <c r="AY27" s="196">
        <v>0</v>
      </c>
      <c r="AZ27" s="196">
        <v>0</v>
      </c>
      <c r="BA27" s="196">
        <v>0</v>
      </c>
      <c r="BB27" s="196">
        <v>0</v>
      </c>
      <c r="BC27" s="196">
        <f>[3]SKONS!$G$97</f>
        <v>0</v>
      </c>
      <c r="BD27" s="196">
        <f>[3]SKONS!$H$97</f>
        <v>0</v>
      </c>
      <c r="BE27" s="196">
        <f t="shared" si="1"/>
        <v>0</v>
      </c>
      <c r="BF27" s="196">
        <f>[3]SKONS!$J$97</f>
        <v>0</v>
      </c>
      <c r="BG27" s="196">
        <f>[3]SKONS!$K$97</f>
        <v>0</v>
      </c>
      <c r="BH27" s="196">
        <f>[3]SKONS!$L$97</f>
        <v>0</v>
      </c>
      <c r="BI27" s="196">
        <f>[3]SKONS!$M$97</f>
        <v>0</v>
      </c>
      <c r="BJ27" s="196">
        <f>[3]SKONS!$N$97</f>
        <v>0</v>
      </c>
      <c r="BK27" s="196">
        <f>[3]SKONS!$O$97</f>
        <v>0</v>
      </c>
      <c r="BL27" s="196">
        <f>[3]SKONS!$P$97</f>
        <v>0</v>
      </c>
      <c r="BM27" s="196">
        <f>[4]SKONS!$Q97</f>
        <v>0</v>
      </c>
      <c r="BO27" s="256"/>
      <c r="BP27" s="256"/>
      <c r="BQ27" s="256"/>
    </row>
    <row r="28" spans="1:69" ht="14">
      <c r="A28" s="20"/>
      <c r="B28" s="21" t="s">
        <v>182</v>
      </c>
      <c r="C28" s="196">
        <v>0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377502</v>
      </c>
      <c r="O28" s="196">
        <f>+[4]SKONS!$I$98</f>
        <v>339143</v>
      </c>
      <c r="P28" s="196">
        <f>[3]SKONS!$M$98</f>
        <v>305131</v>
      </c>
      <c r="Q28" s="196">
        <f>[4]SKONS!$Q98</f>
        <v>277322</v>
      </c>
      <c r="R28" s="196">
        <v>0</v>
      </c>
      <c r="S28" s="196">
        <v>0</v>
      </c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  <c r="AB28" s="196">
        <v>0</v>
      </c>
      <c r="AC28" s="196">
        <v>0</v>
      </c>
      <c r="AD28" s="196">
        <v>0</v>
      </c>
      <c r="AE28" s="196">
        <v>0</v>
      </c>
      <c r="AF28" s="196">
        <v>0</v>
      </c>
      <c r="AG28" s="196">
        <v>0</v>
      </c>
      <c r="AH28" s="196">
        <v>0</v>
      </c>
      <c r="AI28" s="196">
        <v>0</v>
      </c>
      <c r="AJ28" s="196">
        <v>0</v>
      </c>
      <c r="AK28" s="196">
        <v>0</v>
      </c>
      <c r="AL28" s="196">
        <v>0</v>
      </c>
      <c r="AM28" s="196">
        <v>0</v>
      </c>
      <c r="AN28" s="196">
        <v>0</v>
      </c>
      <c r="AO28" s="196">
        <v>0</v>
      </c>
      <c r="AP28" s="196">
        <v>0</v>
      </c>
      <c r="AQ28" s="196">
        <v>0</v>
      </c>
      <c r="AR28" s="196">
        <v>0</v>
      </c>
      <c r="AS28" s="196">
        <v>0</v>
      </c>
      <c r="AT28" s="196">
        <v>0</v>
      </c>
      <c r="AU28" s="196">
        <v>0</v>
      </c>
      <c r="AV28" s="196">
        <v>0</v>
      </c>
      <c r="AW28" s="196">
        <v>0</v>
      </c>
      <c r="AX28" s="196">
        <v>201402</v>
      </c>
      <c r="AY28" s="196">
        <v>380982</v>
      </c>
      <c r="AZ28" s="196">
        <v>364221</v>
      </c>
      <c r="BA28" s="196">
        <v>377502</v>
      </c>
      <c r="BB28" s="196">
        <v>361705</v>
      </c>
      <c r="BC28" s="196">
        <f>[3]SKONS!$G$98</f>
        <v>217711</v>
      </c>
      <c r="BD28" s="196">
        <f>[3]SKONS!$H$98</f>
        <v>333693</v>
      </c>
      <c r="BE28" s="196">
        <f t="shared" si="1"/>
        <v>339143</v>
      </c>
      <c r="BF28" s="196">
        <f>[3]SKONS!$J$98</f>
        <v>243280</v>
      </c>
      <c r="BG28" s="196">
        <f>[3]SKONS!$K$98</f>
        <v>316505</v>
      </c>
      <c r="BH28" s="196">
        <f>[3]SKONS!$L$98</f>
        <v>264147</v>
      </c>
      <c r="BI28" s="196">
        <f>[3]SKONS!$M$98</f>
        <v>305131</v>
      </c>
      <c r="BJ28" s="196">
        <f>[3]SKONS!$N$98</f>
        <v>417058</v>
      </c>
      <c r="BK28" s="196">
        <f>[3]SKONS!$O$98</f>
        <v>499229</v>
      </c>
      <c r="BL28" s="196">
        <f>[3]SKONS!$P$98</f>
        <v>256081</v>
      </c>
      <c r="BM28" s="196">
        <f>[4]SKONS!$Q98</f>
        <v>277322</v>
      </c>
      <c r="BO28" s="256"/>
      <c r="BP28" s="256"/>
      <c r="BQ28" s="256"/>
    </row>
    <row r="29" spans="1:69" ht="15">
      <c r="A29" s="20"/>
      <c r="B29" s="21" t="s">
        <v>241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>
        <v>0</v>
      </c>
      <c r="M29" s="196">
        <v>0</v>
      </c>
      <c r="N29" s="196">
        <v>0</v>
      </c>
      <c r="O29" s="196">
        <v>0</v>
      </c>
      <c r="P29" s="196">
        <f>[3]SKONS!$M$99</f>
        <v>0</v>
      </c>
      <c r="Q29" s="196">
        <f>[4]SKONS!$Q99</f>
        <v>0</v>
      </c>
      <c r="R29" s="196">
        <v>0</v>
      </c>
      <c r="S29" s="196">
        <v>0</v>
      </c>
      <c r="T29" s="196">
        <v>0</v>
      </c>
      <c r="U29" s="196">
        <v>0</v>
      </c>
      <c r="V29" s="196">
        <v>0</v>
      </c>
      <c r="W29" s="196">
        <v>0</v>
      </c>
      <c r="X29" s="196">
        <v>0</v>
      </c>
      <c r="Y29" s="196">
        <v>0</v>
      </c>
      <c r="Z29" s="196">
        <v>0</v>
      </c>
      <c r="AA29" s="196">
        <v>0</v>
      </c>
      <c r="AB29" s="196">
        <v>0</v>
      </c>
      <c r="AC29" s="196">
        <v>0</v>
      </c>
      <c r="AD29" s="196">
        <v>0</v>
      </c>
      <c r="AE29" s="196">
        <v>0</v>
      </c>
      <c r="AF29" s="196">
        <v>0</v>
      </c>
      <c r="AG29" s="196">
        <v>0</v>
      </c>
      <c r="AH29" s="196">
        <v>0</v>
      </c>
      <c r="AI29" s="196">
        <v>0</v>
      </c>
      <c r="AJ29" s="196">
        <v>0</v>
      </c>
      <c r="AK29" s="196">
        <v>0</v>
      </c>
      <c r="AL29" s="196">
        <v>0</v>
      </c>
      <c r="AM29" s="196">
        <v>0</v>
      </c>
      <c r="AN29" s="196">
        <v>0</v>
      </c>
      <c r="AO29" s="196">
        <v>0</v>
      </c>
      <c r="AP29" s="196">
        <v>0</v>
      </c>
      <c r="AQ29" s="196">
        <v>0</v>
      </c>
      <c r="AR29" s="196">
        <v>0</v>
      </c>
      <c r="AS29" s="196">
        <v>0</v>
      </c>
      <c r="AT29" s="196">
        <v>0</v>
      </c>
      <c r="AU29" s="196">
        <v>0</v>
      </c>
      <c r="AV29" s="196">
        <v>0</v>
      </c>
      <c r="AW29" s="196">
        <v>0</v>
      </c>
      <c r="AX29" s="196">
        <v>0</v>
      </c>
      <c r="AY29" s="196">
        <v>0</v>
      </c>
      <c r="AZ29" s="196">
        <v>0</v>
      </c>
      <c r="BA29" s="196">
        <v>0</v>
      </c>
      <c r="BB29" s="196">
        <v>0</v>
      </c>
      <c r="BC29" s="196">
        <f>[3]SKONS!$G$99</f>
        <v>0</v>
      </c>
      <c r="BD29" s="196">
        <f>[3]SKONS!$H$99</f>
        <v>0</v>
      </c>
      <c r="BE29" s="196">
        <f t="shared" si="1"/>
        <v>0</v>
      </c>
      <c r="BF29" s="196">
        <f>[3]SKONS!$J$99</f>
        <v>0</v>
      </c>
      <c r="BG29" s="196">
        <f>[3]SKONS!$K$99</f>
        <v>0</v>
      </c>
      <c r="BH29" s="196">
        <f>[3]SKONS!$L$99</f>
        <v>655</v>
      </c>
      <c r="BI29" s="196">
        <f>[3]SKONS!$M$99</f>
        <v>0</v>
      </c>
      <c r="BJ29" s="196">
        <f>[3]SKONS!$N$99</f>
        <v>0</v>
      </c>
      <c r="BK29" s="196">
        <f>[3]SKONS!$O$99</f>
        <v>0</v>
      </c>
      <c r="BL29" s="196">
        <f>[3]SKONS!$P$99</f>
        <v>0</v>
      </c>
      <c r="BM29" s="196">
        <f>[4]SKONS!$Q99</f>
        <v>0</v>
      </c>
      <c r="BO29" s="256"/>
      <c r="BP29" s="256"/>
      <c r="BQ29" s="256"/>
    </row>
    <row r="30" spans="1:69" ht="15" outlineLevel="1">
      <c r="A30" s="20"/>
      <c r="B30" s="21" t="s">
        <v>181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f>[3]SKONS!$M$100</f>
        <v>0</v>
      </c>
      <c r="Q30" s="196">
        <f>[4]SKONS!$Q100</f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  <c r="AB30" s="196">
        <v>0</v>
      </c>
      <c r="AC30" s="196">
        <v>0</v>
      </c>
      <c r="AD30" s="196">
        <v>0</v>
      </c>
      <c r="AE30" s="196">
        <v>0</v>
      </c>
      <c r="AF30" s="196">
        <v>0</v>
      </c>
      <c r="AG30" s="196">
        <v>0</v>
      </c>
      <c r="AH30" s="196">
        <v>0</v>
      </c>
      <c r="AI30" s="196">
        <v>0</v>
      </c>
      <c r="AJ30" s="196">
        <v>0</v>
      </c>
      <c r="AK30" s="196">
        <v>0</v>
      </c>
      <c r="AL30" s="196">
        <v>0</v>
      </c>
      <c r="AM30" s="196">
        <v>0</v>
      </c>
      <c r="AN30" s="196">
        <v>0</v>
      </c>
      <c r="AO30" s="196">
        <v>0</v>
      </c>
      <c r="AP30" s="196">
        <v>0</v>
      </c>
      <c r="AQ30" s="196">
        <v>0</v>
      </c>
      <c r="AR30" s="196">
        <v>0</v>
      </c>
      <c r="AS30" s="196">
        <v>0</v>
      </c>
      <c r="AT30" s="196">
        <v>0</v>
      </c>
      <c r="AU30" s="196">
        <v>0</v>
      </c>
      <c r="AV30" s="196">
        <v>0</v>
      </c>
      <c r="AW30" s="196">
        <v>0</v>
      </c>
      <c r="AX30" s="196">
        <v>0</v>
      </c>
      <c r="AY30" s="196">
        <v>0</v>
      </c>
      <c r="AZ30" s="196">
        <v>0</v>
      </c>
      <c r="BA30" s="196">
        <v>0</v>
      </c>
      <c r="BB30" s="196">
        <v>0</v>
      </c>
      <c r="BC30" s="196">
        <f>[3]SKONS!$G$100</f>
        <v>0</v>
      </c>
      <c r="BD30" s="196">
        <f>[3]SKONS!$H$100</f>
        <v>0</v>
      </c>
      <c r="BE30" s="196">
        <f t="shared" si="1"/>
        <v>0</v>
      </c>
      <c r="BF30" s="196">
        <f>[3]SKONS!$J$100</f>
        <v>0</v>
      </c>
      <c r="BG30" s="196">
        <f>[3]SKONS!$K$100</f>
        <v>0</v>
      </c>
      <c r="BH30" s="196">
        <f>[3]SKONS!$L$100</f>
        <v>0</v>
      </c>
      <c r="BI30" s="196">
        <f>[3]SKONS!$M$100</f>
        <v>0</v>
      </c>
      <c r="BJ30" s="196">
        <f>[3]SKONS!$N$100</f>
        <v>0</v>
      </c>
      <c r="BK30" s="196">
        <f>[3]SKONS!$O$100</f>
        <v>0</v>
      </c>
      <c r="BL30" s="196">
        <f>[3]SKONS!$P$100</f>
        <v>0</v>
      </c>
      <c r="BM30" s="196">
        <f>[4]SKONS!$Q100</f>
        <v>0</v>
      </c>
      <c r="BO30" s="256"/>
      <c r="BP30" s="256"/>
      <c r="BQ30" s="256"/>
    </row>
    <row r="31" spans="1:69" ht="14">
      <c r="A31" s="20"/>
      <c r="B31" s="21" t="s">
        <v>215</v>
      </c>
      <c r="C31" s="196">
        <v>0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3</v>
      </c>
      <c r="J31" s="196">
        <v>0</v>
      </c>
      <c r="K31" s="196">
        <v>0</v>
      </c>
      <c r="L31" s="196">
        <v>0</v>
      </c>
      <c r="M31" s="196">
        <v>250590</v>
      </c>
      <c r="N31" s="196">
        <v>0</v>
      </c>
      <c r="O31" s="196">
        <f>+[4]SKONS!$I$101</f>
        <v>4404</v>
      </c>
      <c r="P31" s="196">
        <f>[3]SKONS!$M$101</f>
        <v>140</v>
      </c>
      <c r="Q31" s="196">
        <f>[4]SKONS!$Q101</f>
        <v>530</v>
      </c>
      <c r="R31" s="196">
        <v>0</v>
      </c>
      <c r="S31" s="196">
        <v>2170</v>
      </c>
      <c r="T31" s="196">
        <v>338</v>
      </c>
      <c r="U31" s="196">
        <v>0</v>
      </c>
      <c r="V31" s="196">
        <v>0</v>
      </c>
      <c r="W31" s="196">
        <v>0</v>
      </c>
      <c r="X31" s="196">
        <v>16</v>
      </c>
      <c r="Y31" s="196">
        <v>0</v>
      </c>
      <c r="Z31" s="196">
        <v>0</v>
      </c>
      <c r="AA31" s="196">
        <v>0</v>
      </c>
      <c r="AB31" s="196">
        <v>0</v>
      </c>
      <c r="AC31" s="196">
        <v>0</v>
      </c>
      <c r="AD31" s="196">
        <v>0</v>
      </c>
      <c r="AE31" s="196">
        <v>0</v>
      </c>
      <c r="AF31" s="196">
        <v>0</v>
      </c>
      <c r="AG31" s="196">
        <v>3</v>
      </c>
      <c r="AH31" s="196">
        <v>0</v>
      </c>
      <c r="AI31" s="196">
        <v>0</v>
      </c>
      <c r="AJ31" s="196">
        <v>7</v>
      </c>
      <c r="AK31" s="196">
        <v>0</v>
      </c>
      <c r="AL31" s="196">
        <v>6</v>
      </c>
      <c r="AM31" s="196">
        <v>0</v>
      </c>
      <c r="AN31" s="196">
        <v>0</v>
      </c>
      <c r="AO31" s="196">
        <v>0</v>
      </c>
      <c r="AP31" s="196">
        <v>3</v>
      </c>
      <c r="AQ31" s="196">
        <v>0</v>
      </c>
      <c r="AR31" s="196">
        <v>0</v>
      </c>
      <c r="AS31" s="196">
        <v>0</v>
      </c>
      <c r="AT31" s="196">
        <v>153546</v>
      </c>
      <c r="AU31" s="196">
        <v>70470</v>
      </c>
      <c r="AV31" s="196">
        <v>162646</v>
      </c>
      <c r="AW31" s="196">
        <v>250590</v>
      </c>
      <c r="AX31" s="196">
        <v>0</v>
      </c>
      <c r="AY31" s="196">
        <v>0</v>
      </c>
      <c r="AZ31" s="196">
        <v>0</v>
      </c>
      <c r="BA31" s="196">
        <v>0</v>
      </c>
      <c r="BB31" s="196">
        <v>0</v>
      </c>
      <c r="BC31" s="196">
        <f>[3]SKONS!$G$101</f>
        <v>0</v>
      </c>
      <c r="BD31" s="196">
        <f>[3]SKONS!$H$101</f>
        <v>0</v>
      </c>
      <c r="BE31" s="196">
        <f t="shared" si="1"/>
        <v>4404</v>
      </c>
      <c r="BF31" s="196">
        <f>[3]SKONS!$J$101</f>
        <v>4397</v>
      </c>
      <c r="BG31" s="196">
        <f>[3]SKONS!$K$101</f>
        <v>4507</v>
      </c>
      <c r="BH31" s="196">
        <f>[3]SKONS!$L$101</f>
        <v>4302</v>
      </c>
      <c r="BI31" s="196">
        <f>[3]SKONS!$M$101</f>
        <v>140</v>
      </c>
      <c r="BJ31" s="196">
        <f>[3]SKONS!$N$101</f>
        <v>0</v>
      </c>
      <c r="BK31" s="196">
        <f>[3]SKONS!$O$101</f>
        <v>299</v>
      </c>
      <c r="BL31" s="196">
        <f>[3]SKONS!$P$101</f>
        <v>399</v>
      </c>
      <c r="BM31" s="196">
        <f>[4]SKONS!$Q101</f>
        <v>530</v>
      </c>
      <c r="BO31" s="256"/>
      <c r="BP31" s="256"/>
      <c r="BQ31" s="256"/>
    </row>
    <row r="32" spans="1:69" ht="14">
      <c r="A32" s="20"/>
      <c r="B32" s="21" t="s">
        <v>37</v>
      </c>
      <c r="C32" s="196">
        <v>42554</v>
      </c>
      <c r="D32" s="196">
        <v>229177</v>
      </c>
      <c r="E32" s="196">
        <v>484167</v>
      </c>
      <c r="F32" s="196">
        <v>107600</v>
      </c>
      <c r="G32" s="196">
        <v>291085</v>
      </c>
      <c r="H32" s="196">
        <v>257394</v>
      </c>
      <c r="I32" s="196">
        <v>311505</v>
      </c>
      <c r="J32" s="196">
        <v>389042</v>
      </c>
      <c r="K32" s="196">
        <v>360393</v>
      </c>
      <c r="L32" s="196">
        <v>446814</v>
      </c>
      <c r="M32" s="196">
        <v>235886</v>
      </c>
      <c r="N32" s="196">
        <v>188724</v>
      </c>
      <c r="O32" s="196">
        <f>+[4]SKONS!$I$102</f>
        <v>275129</v>
      </c>
      <c r="P32" s="196">
        <f>[3]SKONS!$M$102</f>
        <v>411018</v>
      </c>
      <c r="Q32" s="196">
        <f>[4]SKONS!$Q102</f>
        <v>349324</v>
      </c>
      <c r="R32" s="196">
        <v>38617</v>
      </c>
      <c r="S32" s="196">
        <v>69526</v>
      </c>
      <c r="T32" s="196">
        <v>58093</v>
      </c>
      <c r="U32" s="196">
        <v>107600</v>
      </c>
      <c r="V32" s="196">
        <v>131755</v>
      </c>
      <c r="W32" s="196">
        <v>188986</v>
      </c>
      <c r="X32" s="196">
        <v>75481</v>
      </c>
      <c r="Y32" s="196">
        <v>291085</v>
      </c>
      <c r="Z32" s="196">
        <v>247977</v>
      </c>
      <c r="AA32" s="196">
        <v>240302</v>
      </c>
      <c r="AB32" s="196">
        <v>248423</v>
      </c>
      <c r="AC32" s="196">
        <v>257394</v>
      </c>
      <c r="AD32" s="196">
        <v>275973</v>
      </c>
      <c r="AE32" s="196">
        <v>307174</v>
      </c>
      <c r="AF32" s="196">
        <v>270648</v>
      </c>
      <c r="AG32" s="196">
        <v>311505</v>
      </c>
      <c r="AH32" s="196">
        <v>358614</v>
      </c>
      <c r="AI32" s="196">
        <v>376152</v>
      </c>
      <c r="AJ32" s="196">
        <v>359557</v>
      </c>
      <c r="AK32" s="196">
        <v>389042</v>
      </c>
      <c r="AL32" s="196">
        <v>378989</v>
      </c>
      <c r="AM32" s="196">
        <v>446773</v>
      </c>
      <c r="AN32" s="196">
        <v>341284</v>
      </c>
      <c r="AO32" s="196">
        <v>360393</v>
      </c>
      <c r="AP32" s="196">
        <v>483935</v>
      </c>
      <c r="AQ32" s="196">
        <v>501758</v>
      </c>
      <c r="AR32" s="196">
        <v>423933</v>
      </c>
      <c r="AS32" s="196">
        <v>446814</v>
      </c>
      <c r="AT32" s="196">
        <v>273140</v>
      </c>
      <c r="AU32" s="196">
        <v>455813</v>
      </c>
      <c r="AV32" s="196">
        <v>286930</v>
      </c>
      <c r="AW32" s="196">
        <v>235886</v>
      </c>
      <c r="AX32" s="196">
        <v>311462</v>
      </c>
      <c r="AY32" s="196">
        <v>241842</v>
      </c>
      <c r="AZ32" s="196">
        <v>173058</v>
      </c>
      <c r="BA32" s="196">
        <v>188724</v>
      </c>
      <c r="BB32" s="196">
        <v>302622</v>
      </c>
      <c r="BC32" s="196">
        <f>[3]SKONS!$G$102</f>
        <v>478131</v>
      </c>
      <c r="BD32" s="196">
        <f>[3]SKONS!$H$102</f>
        <v>253368</v>
      </c>
      <c r="BE32" s="196">
        <f t="shared" si="1"/>
        <v>275129</v>
      </c>
      <c r="BF32" s="196">
        <f>[3]SKONS!$J$102</f>
        <v>422355</v>
      </c>
      <c r="BG32" s="196">
        <f>[3]SKONS!$K$102</f>
        <v>422044</v>
      </c>
      <c r="BH32" s="196">
        <f>[3]SKONS!$L$102</f>
        <v>417262</v>
      </c>
      <c r="BI32" s="196">
        <f>[3]SKONS!$M$102</f>
        <v>411018</v>
      </c>
      <c r="BJ32" s="196">
        <f>[3]SKONS!$N$102</f>
        <v>381391</v>
      </c>
      <c r="BK32" s="196">
        <f>[3]SKONS!$O$102</f>
        <v>275922</v>
      </c>
      <c r="BL32" s="196">
        <f>[3]SKONS!$P$102</f>
        <v>326149</v>
      </c>
      <c r="BM32" s="196">
        <f>[4]SKONS!$Q102</f>
        <v>349324</v>
      </c>
      <c r="BO32" s="256"/>
      <c r="BP32" s="256"/>
      <c r="BQ32" s="256"/>
    </row>
    <row r="33" spans="1:69" ht="14">
      <c r="A33" s="20"/>
      <c r="B33" s="21" t="s">
        <v>36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812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f>[3]SKONS!$M$103</f>
        <v>0</v>
      </c>
      <c r="Q33" s="196">
        <f>[4]SKONS!$Q103</f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  <c r="AB33" s="196">
        <v>0</v>
      </c>
      <c r="AC33" s="196">
        <v>0</v>
      </c>
      <c r="AD33" s="196">
        <v>0</v>
      </c>
      <c r="AE33" s="196">
        <v>0</v>
      </c>
      <c r="AF33" s="196">
        <v>0</v>
      </c>
      <c r="AG33" s="196">
        <v>0</v>
      </c>
      <c r="AH33" s="196">
        <v>0</v>
      </c>
      <c r="AI33" s="196">
        <v>0</v>
      </c>
      <c r="AJ33" s="196">
        <v>0</v>
      </c>
      <c r="AK33" s="196">
        <v>812</v>
      </c>
      <c r="AL33" s="196">
        <v>763</v>
      </c>
      <c r="AM33" s="196">
        <v>807</v>
      </c>
      <c r="AN33" s="196">
        <v>0</v>
      </c>
      <c r="AO33" s="196">
        <v>0</v>
      </c>
      <c r="AP33" s="196">
        <v>0</v>
      </c>
      <c r="AQ33" s="196">
        <v>0</v>
      </c>
      <c r="AR33" s="196">
        <v>0</v>
      </c>
      <c r="AS33" s="196">
        <v>0</v>
      </c>
      <c r="AT33" s="196">
        <v>0</v>
      </c>
      <c r="AU33" s="196">
        <v>0</v>
      </c>
      <c r="AV33" s="196">
        <v>0</v>
      </c>
      <c r="AW33" s="196">
        <v>0</v>
      </c>
      <c r="AX33" s="196">
        <v>12151</v>
      </c>
      <c r="AY33" s="196">
        <v>0</v>
      </c>
      <c r="AZ33" s="196">
        <v>0</v>
      </c>
      <c r="BA33" s="196">
        <v>0</v>
      </c>
      <c r="BB33" s="196">
        <v>0</v>
      </c>
      <c r="BC33" s="196">
        <f>[3]SKONS!$G$103</f>
        <v>0</v>
      </c>
      <c r="BD33" s="196">
        <f>[3]SKONS!$H$103</f>
        <v>0</v>
      </c>
      <c r="BE33" s="196">
        <f t="shared" si="1"/>
        <v>0</v>
      </c>
      <c r="BF33" s="196">
        <f>[3]SKONS!$J$103</f>
        <v>0</v>
      </c>
      <c r="BG33" s="196">
        <f>[3]SKONS!$K$103</f>
        <v>0</v>
      </c>
      <c r="BH33" s="196">
        <f>[3]SKONS!$L$103</f>
        <v>0</v>
      </c>
      <c r="BI33" s="196">
        <f>[3]SKONS!$M$103</f>
        <v>0</v>
      </c>
      <c r="BJ33" s="196">
        <f>[3]SKONS!$N$103</f>
        <v>0</v>
      </c>
      <c r="BK33" s="196">
        <f>[3]SKONS!$O$103</f>
        <v>0</v>
      </c>
      <c r="BL33" s="196">
        <f>[3]SKONS!$P$103</f>
        <v>0</v>
      </c>
      <c r="BM33" s="196">
        <f>[4]SKONS!$Q103</f>
        <v>0</v>
      </c>
      <c r="BO33" s="256"/>
      <c r="BP33" s="256"/>
      <c r="BQ33" s="256"/>
    </row>
    <row r="34" spans="1:69" ht="14" outlineLevel="1">
      <c r="A34" s="20"/>
      <c r="B34" s="21" t="s">
        <v>31</v>
      </c>
      <c r="C34" s="196">
        <v>86318</v>
      </c>
      <c r="D34" s="196">
        <v>74441</v>
      </c>
      <c r="E34" s="196">
        <v>109835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111308</v>
      </c>
      <c r="S34" s="196">
        <v>0</v>
      </c>
      <c r="T34" s="196">
        <v>0</v>
      </c>
      <c r="U34" s="196">
        <v>0</v>
      </c>
      <c r="V34" s="196">
        <v>0</v>
      </c>
      <c r="W34" s="196">
        <v>0</v>
      </c>
      <c r="X34" s="196">
        <v>0</v>
      </c>
      <c r="Y34" s="196">
        <v>0</v>
      </c>
      <c r="Z34" s="196">
        <v>0</v>
      </c>
      <c r="AA34" s="196">
        <v>0</v>
      </c>
      <c r="AB34" s="196">
        <v>0</v>
      </c>
      <c r="AC34" s="196">
        <v>0</v>
      </c>
      <c r="AD34" s="196">
        <v>0</v>
      </c>
      <c r="AE34" s="196">
        <v>0</v>
      </c>
      <c r="AF34" s="196">
        <v>0</v>
      </c>
      <c r="AG34" s="196">
        <v>0</v>
      </c>
      <c r="AH34" s="196">
        <v>0</v>
      </c>
      <c r="AI34" s="196">
        <v>0</v>
      </c>
      <c r="AJ34" s="196">
        <v>0</v>
      </c>
      <c r="AK34" s="196">
        <v>0</v>
      </c>
      <c r="AL34" s="196">
        <v>0</v>
      </c>
      <c r="AM34" s="196">
        <v>0</v>
      </c>
      <c r="AN34" s="196">
        <v>0</v>
      </c>
      <c r="AO34" s="196">
        <v>0</v>
      </c>
      <c r="AP34" s="196">
        <v>0</v>
      </c>
      <c r="AQ34" s="196">
        <v>0</v>
      </c>
      <c r="AR34" s="196">
        <v>0</v>
      </c>
      <c r="AS34" s="196">
        <v>0</v>
      </c>
      <c r="AT34" s="196">
        <v>0</v>
      </c>
      <c r="AU34" s="196">
        <v>0</v>
      </c>
      <c r="AV34" s="196">
        <v>0</v>
      </c>
      <c r="AW34" s="196">
        <v>0</v>
      </c>
      <c r="AX34" s="196">
        <v>0</v>
      </c>
      <c r="AY34" s="196">
        <v>0</v>
      </c>
      <c r="AZ34" s="196">
        <v>0</v>
      </c>
      <c r="BA34" s="196">
        <v>0</v>
      </c>
      <c r="BB34" s="196">
        <v>0</v>
      </c>
      <c r="BC34" s="196">
        <v>0</v>
      </c>
      <c r="BD34" s="196">
        <v>0</v>
      </c>
      <c r="BE34" s="196">
        <f t="shared" si="1"/>
        <v>0</v>
      </c>
      <c r="BF34" s="196">
        <v>0</v>
      </c>
      <c r="BG34" s="196">
        <v>0</v>
      </c>
      <c r="BH34" s="196">
        <v>0</v>
      </c>
      <c r="BI34" s="196">
        <v>0</v>
      </c>
      <c r="BJ34" s="196">
        <v>0</v>
      </c>
      <c r="BK34" s="196">
        <v>0</v>
      </c>
      <c r="BL34" s="196">
        <v>0</v>
      </c>
      <c r="BM34" s="196">
        <v>0</v>
      </c>
      <c r="BO34" s="256"/>
      <c r="BP34" s="256"/>
      <c r="BQ34" s="256"/>
    </row>
    <row r="35" spans="1:69" s="141" customFormat="1" ht="14">
      <c r="A35" s="130"/>
      <c r="B35" s="134" t="s">
        <v>38</v>
      </c>
      <c r="C35" s="197">
        <v>874751</v>
      </c>
      <c r="D35" s="197">
        <v>950931</v>
      </c>
      <c r="E35" s="197">
        <v>1055551</v>
      </c>
      <c r="F35" s="197">
        <v>558526</v>
      </c>
      <c r="G35" s="197">
        <v>734242</v>
      </c>
      <c r="H35" s="197">
        <v>848714</v>
      </c>
      <c r="I35" s="197">
        <v>955174</v>
      </c>
      <c r="J35" s="197">
        <v>1058093</v>
      </c>
      <c r="K35" s="197">
        <v>1073453</v>
      </c>
      <c r="L35" s="197">
        <v>1158280</v>
      </c>
      <c r="M35" s="197">
        <v>1147205</v>
      </c>
      <c r="N35" s="197">
        <v>1217443</v>
      </c>
      <c r="O35" s="197">
        <f>+O21+O5</f>
        <v>1260176</v>
      </c>
      <c r="P35" s="197">
        <f t="shared" ref="P35:BM35" si="3">+P21+P5</f>
        <v>1365472</v>
      </c>
      <c r="Q35" s="197">
        <f t="shared" si="3"/>
        <v>1410688</v>
      </c>
      <c r="R35" s="197">
        <f t="shared" si="3"/>
        <v>577564</v>
      </c>
      <c r="S35" s="197">
        <f t="shared" si="3"/>
        <v>604000</v>
      </c>
      <c r="T35" s="197">
        <f t="shared" si="3"/>
        <v>534053</v>
      </c>
      <c r="U35" s="197">
        <f t="shared" si="3"/>
        <v>558526</v>
      </c>
      <c r="V35" s="197">
        <f t="shared" si="3"/>
        <v>606125</v>
      </c>
      <c r="W35" s="197">
        <f t="shared" si="3"/>
        <v>633521</v>
      </c>
      <c r="X35" s="197">
        <f t="shared" si="3"/>
        <v>532046</v>
      </c>
      <c r="Y35" s="197">
        <f t="shared" si="3"/>
        <v>734242</v>
      </c>
      <c r="Z35" s="197">
        <f t="shared" si="3"/>
        <v>902170</v>
      </c>
      <c r="AA35" s="197">
        <f t="shared" si="3"/>
        <v>916965</v>
      </c>
      <c r="AB35" s="197">
        <f t="shared" si="3"/>
        <v>841390</v>
      </c>
      <c r="AC35" s="197">
        <f t="shared" si="3"/>
        <v>848714</v>
      </c>
      <c r="AD35" s="197">
        <f t="shared" si="3"/>
        <v>923538</v>
      </c>
      <c r="AE35" s="197">
        <f t="shared" si="3"/>
        <v>937740</v>
      </c>
      <c r="AF35" s="197">
        <f t="shared" si="3"/>
        <v>915083</v>
      </c>
      <c r="AG35" s="197">
        <f t="shared" si="3"/>
        <v>955174</v>
      </c>
      <c r="AH35" s="197">
        <f t="shared" si="3"/>
        <v>1033980</v>
      </c>
      <c r="AI35" s="197">
        <f t="shared" si="3"/>
        <v>1040704</v>
      </c>
      <c r="AJ35" s="197">
        <f t="shared" si="3"/>
        <v>1025252</v>
      </c>
      <c r="AK35" s="197">
        <f t="shared" si="3"/>
        <v>1058093</v>
      </c>
      <c r="AL35" s="197">
        <f t="shared" si="3"/>
        <v>1095467</v>
      </c>
      <c r="AM35" s="197">
        <f t="shared" si="3"/>
        <v>1134848</v>
      </c>
      <c r="AN35" s="197">
        <f t="shared" si="3"/>
        <v>1041141</v>
      </c>
      <c r="AO35" s="197">
        <f t="shared" si="3"/>
        <v>1073453</v>
      </c>
      <c r="AP35" s="197">
        <f t="shared" si="3"/>
        <v>1161162</v>
      </c>
      <c r="AQ35" s="197">
        <f t="shared" si="3"/>
        <v>1182037</v>
      </c>
      <c r="AR35" s="197">
        <f t="shared" si="3"/>
        <v>1110006</v>
      </c>
      <c r="AS35" s="197">
        <f t="shared" si="3"/>
        <v>1158281</v>
      </c>
      <c r="AT35" s="197">
        <f t="shared" si="3"/>
        <v>1190034</v>
      </c>
      <c r="AU35" s="197">
        <f t="shared" si="3"/>
        <v>1212848</v>
      </c>
      <c r="AV35" s="197">
        <f t="shared" si="3"/>
        <v>1108419</v>
      </c>
      <c r="AW35" s="197">
        <f t="shared" si="3"/>
        <v>1147205</v>
      </c>
      <c r="AX35" s="197">
        <f t="shared" si="3"/>
        <v>1193598</v>
      </c>
      <c r="AY35" s="197">
        <f t="shared" si="3"/>
        <v>1272340</v>
      </c>
      <c r="AZ35" s="197">
        <f t="shared" si="3"/>
        <v>1193770</v>
      </c>
      <c r="BA35" s="197">
        <f t="shared" si="3"/>
        <v>1217443</v>
      </c>
      <c r="BB35" s="197">
        <f t="shared" si="3"/>
        <v>1331415</v>
      </c>
      <c r="BC35" s="197">
        <f t="shared" si="3"/>
        <v>1358104.3755255002</v>
      </c>
      <c r="BD35" s="197">
        <f>[3]SKONS!$H$104</f>
        <v>1231071.0259855001</v>
      </c>
      <c r="BE35" s="197">
        <f t="shared" si="3"/>
        <v>1260176</v>
      </c>
      <c r="BF35" s="197">
        <f t="shared" si="3"/>
        <v>1328050</v>
      </c>
      <c r="BG35" s="197">
        <f t="shared" si="3"/>
        <v>1381844</v>
      </c>
      <c r="BH35" s="197">
        <f t="shared" si="3"/>
        <v>1313057</v>
      </c>
      <c r="BI35" s="197">
        <f t="shared" si="3"/>
        <v>1365472</v>
      </c>
      <c r="BJ35" s="197">
        <f t="shared" si="3"/>
        <v>1472149</v>
      </c>
      <c r="BK35" s="197">
        <f t="shared" si="3"/>
        <v>1443885.02972</v>
      </c>
      <c r="BL35" s="197">
        <f t="shared" si="3"/>
        <v>1333880.6682199999</v>
      </c>
      <c r="BM35" s="197">
        <f t="shared" si="3"/>
        <v>1410688</v>
      </c>
      <c r="BO35" s="256"/>
      <c r="BP35" s="256"/>
      <c r="BQ35" s="256"/>
    </row>
    <row r="36" spans="1:69" s="141" customFormat="1" ht="14">
      <c r="A36" s="130"/>
      <c r="B36" s="135" t="s">
        <v>252</v>
      </c>
      <c r="C36" s="195">
        <v>836619</v>
      </c>
      <c r="D36" s="195">
        <v>925939</v>
      </c>
      <c r="E36" s="195">
        <v>521808</v>
      </c>
      <c r="F36" s="195">
        <v>524726</v>
      </c>
      <c r="G36" s="195">
        <v>524492</v>
      </c>
      <c r="H36" s="195">
        <v>555549</v>
      </c>
      <c r="I36" s="195">
        <v>637056</v>
      </c>
      <c r="J36" s="195">
        <v>694503</v>
      </c>
      <c r="K36" s="195">
        <v>713369</v>
      </c>
      <c r="L36" s="195">
        <v>730903</v>
      </c>
      <c r="M36" s="195">
        <v>796519</v>
      </c>
      <c r="N36" s="195">
        <v>887800</v>
      </c>
      <c r="O36" s="195">
        <f>SUM(O37:O40)</f>
        <v>866620</v>
      </c>
      <c r="P36" s="321">
        <f t="shared" ref="P36:BM36" si="4">SUM(P37:P40)</f>
        <v>918131</v>
      </c>
      <c r="Q36" s="195">
        <f t="shared" si="4"/>
        <v>967857</v>
      </c>
      <c r="R36" s="195">
        <f t="shared" si="4"/>
        <v>547987</v>
      </c>
      <c r="S36" s="195">
        <f t="shared" si="4"/>
        <v>485004</v>
      </c>
      <c r="T36" s="195">
        <f t="shared" si="4"/>
        <v>507433</v>
      </c>
      <c r="U36" s="195">
        <f t="shared" si="4"/>
        <v>524726</v>
      </c>
      <c r="V36" s="195">
        <f t="shared" si="4"/>
        <v>562841</v>
      </c>
      <c r="W36" s="195">
        <f t="shared" si="4"/>
        <v>460992</v>
      </c>
      <c r="X36" s="195">
        <f t="shared" si="4"/>
        <v>499288</v>
      </c>
      <c r="Y36" s="195">
        <f t="shared" si="4"/>
        <v>524492</v>
      </c>
      <c r="Z36" s="195">
        <f t="shared" si="4"/>
        <v>560712</v>
      </c>
      <c r="AA36" s="195">
        <f t="shared" si="4"/>
        <v>525241</v>
      </c>
      <c r="AB36" s="195">
        <f t="shared" si="4"/>
        <v>537280</v>
      </c>
      <c r="AC36" s="195">
        <f t="shared" si="4"/>
        <v>555549</v>
      </c>
      <c r="AD36" s="195">
        <f t="shared" si="4"/>
        <v>600257</v>
      </c>
      <c r="AE36" s="195">
        <f t="shared" si="4"/>
        <v>583420</v>
      </c>
      <c r="AF36" s="195">
        <f t="shared" si="4"/>
        <v>608158</v>
      </c>
      <c r="AG36" s="195">
        <f t="shared" si="4"/>
        <v>637056</v>
      </c>
      <c r="AH36" s="195">
        <f t="shared" si="4"/>
        <v>674165</v>
      </c>
      <c r="AI36" s="195">
        <f t="shared" si="4"/>
        <v>694371</v>
      </c>
      <c r="AJ36" s="195">
        <f t="shared" si="4"/>
        <v>673728</v>
      </c>
      <c r="AK36" s="195">
        <f t="shared" si="4"/>
        <v>694503</v>
      </c>
      <c r="AL36" s="195">
        <f t="shared" si="4"/>
        <v>732504</v>
      </c>
      <c r="AM36" s="195">
        <f t="shared" si="4"/>
        <v>657234</v>
      </c>
      <c r="AN36" s="195">
        <f t="shared" si="4"/>
        <v>686739</v>
      </c>
      <c r="AO36" s="195">
        <f t="shared" si="4"/>
        <v>713369</v>
      </c>
      <c r="AP36" s="195">
        <f t="shared" si="4"/>
        <v>739045</v>
      </c>
      <c r="AQ36" s="195">
        <f t="shared" si="4"/>
        <v>673129</v>
      </c>
      <c r="AR36" s="195">
        <f t="shared" si="4"/>
        <v>712636</v>
      </c>
      <c r="AS36" s="195">
        <f t="shared" si="4"/>
        <v>730903</v>
      </c>
      <c r="AT36" s="195">
        <f t="shared" si="4"/>
        <v>761198</v>
      </c>
      <c r="AU36" s="195">
        <f t="shared" si="4"/>
        <v>712854</v>
      </c>
      <c r="AV36" s="195">
        <f t="shared" si="4"/>
        <v>759788</v>
      </c>
      <c r="AW36" s="195">
        <f t="shared" si="4"/>
        <v>796519</v>
      </c>
      <c r="AX36" s="195">
        <f t="shared" si="4"/>
        <v>826608</v>
      </c>
      <c r="AY36" s="195">
        <f t="shared" si="4"/>
        <v>813089</v>
      </c>
      <c r="AZ36" s="195">
        <f t="shared" si="4"/>
        <v>850617</v>
      </c>
      <c r="BA36" s="195">
        <f t="shared" si="4"/>
        <v>887800</v>
      </c>
      <c r="BB36" s="195">
        <f t="shared" si="4"/>
        <v>911884</v>
      </c>
      <c r="BC36" s="195">
        <f t="shared" si="4"/>
        <v>821207.73843550019</v>
      </c>
      <c r="BD36" s="195">
        <f>[3]SKONS!$H$105</f>
        <v>862381.91252680006</v>
      </c>
      <c r="BE36" s="195">
        <f t="shared" si="4"/>
        <v>866620</v>
      </c>
      <c r="BF36" s="195">
        <f t="shared" si="4"/>
        <v>901577.3505399999</v>
      </c>
      <c r="BG36" s="195">
        <f t="shared" si="4"/>
        <v>845209.98725999985</v>
      </c>
      <c r="BH36" s="195">
        <f t="shared" si="4"/>
        <v>878204</v>
      </c>
      <c r="BI36" s="195">
        <f t="shared" si="4"/>
        <v>918131</v>
      </c>
      <c r="BJ36" s="195">
        <f t="shared" si="4"/>
        <v>963894</v>
      </c>
      <c r="BK36" s="195">
        <f t="shared" si="4"/>
        <v>897157.95652000001</v>
      </c>
      <c r="BL36" s="195">
        <f t="shared" si="4"/>
        <v>932270.95651999989</v>
      </c>
      <c r="BM36" s="195">
        <f t="shared" si="4"/>
        <v>967857</v>
      </c>
      <c r="BO36" s="256"/>
      <c r="BP36" s="256"/>
      <c r="BQ36" s="256"/>
    </row>
    <row r="37" spans="1:69" ht="14">
      <c r="A37" s="85"/>
      <c r="B37" s="21" t="s">
        <v>39</v>
      </c>
      <c r="C37" s="196">
        <v>63865</v>
      </c>
      <c r="D37" s="196">
        <v>63865</v>
      </c>
      <c r="E37" s="196">
        <v>63865</v>
      </c>
      <c r="F37" s="196">
        <v>63865</v>
      </c>
      <c r="G37" s="196">
        <v>63865</v>
      </c>
      <c r="H37" s="196">
        <v>63865</v>
      </c>
      <c r="I37" s="196">
        <v>63865</v>
      </c>
      <c r="J37" s="196">
        <v>63865</v>
      </c>
      <c r="K37" s="196">
        <v>63865</v>
      </c>
      <c r="L37" s="196">
        <v>63865</v>
      </c>
      <c r="M37" s="196">
        <v>63865</v>
      </c>
      <c r="N37" s="196">
        <v>63865</v>
      </c>
      <c r="O37" s="196">
        <f>[4]SKONS!I107</f>
        <v>63865</v>
      </c>
      <c r="P37" s="196">
        <f>[3]SKONS!$M$107</f>
        <v>63865</v>
      </c>
      <c r="Q37" s="196">
        <f>[4]SKONS!$Q107</f>
        <v>63865</v>
      </c>
      <c r="R37" s="196">
        <v>63865</v>
      </c>
      <c r="S37" s="196">
        <v>63865</v>
      </c>
      <c r="T37" s="196">
        <v>63865</v>
      </c>
      <c r="U37" s="196">
        <v>63865</v>
      </c>
      <c r="V37" s="196">
        <v>63865</v>
      </c>
      <c r="W37" s="196">
        <v>63865</v>
      </c>
      <c r="X37" s="196">
        <v>63865</v>
      </c>
      <c r="Y37" s="196">
        <v>63865</v>
      </c>
      <c r="Z37" s="196">
        <v>63865</v>
      </c>
      <c r="AA37" s="196">
        <v>63865</v>
      </c>
      <c r="AB37" s="196">
        <v>63865</v>
      </c>
      <c r="AC37" s="196">
        <v>63865</v>
      </c>
      <c r="AD37" s="196">
        <v>63865</v>
      </c>
      <c r="AE37" s="196">
        <v>63865</v>
      </c>
      <c r="AF37" s="196">
        <v>63865</v>
      </c>
      <c r="AG37" s="196">
        <v>63865</v>
      </c>
      <c r="AH37" s="196">
        <v>63865</v>
      </c>
      <c r="AI37" s="196">
        <v>63865</v>
      </c>
      <c r="AJ37" s="196">
        <v>63865</v>
      </c>
      <c r="AK37" s="196">
        <v>63865</v>
      </c>
      <c r="AL37" s="196">
        <v>63865</v>
      </c>
      <c r="AM37" s="196">
        <v>63865</v>
      </c>
      <c r="AN37" s="196">
        <v>63865</v>
      </c>
      <c r="AO37" s="196">
        <v>63865</v>
      </c>
      <c r="AP37" s="196">
        <v>63865</v>
      </c>
      <c r="AQ37" s="196">
        <v>63865</v>
      </c>
      <c r="AR37" s="196">
        <v>63865</v>
      </c>
      <c r="AS37" s="196">
        <v>63865</v>
      </c>
      <c r="AT37" s="196">
        <v>63865</v>
      </c>
      <c r="AU37" s="196">
        <v>63865</v>
      </c>
      <c r="AV37" s="196">
        <v>63865</v>
      </c>
      <c r="AW37" s="196">
        <v>63865</v>
      </c>
      <c r="AX37" s="196">
        <v>63865</v>
      </c>
      <c r="AY37" s="196">
        <v>63865</v>
      </c>
      <c r="AZ37" s="196">
        <v>63865</v>
      </c>
      <c r="BA37" s="196">
        <v>63865</v>
      </c>
      <c r="BB37" s="196">
        <v>63865</v>
      </c>
      <c r="BC37" s="196">
        <f>[3]SKONS!$G$107</f>
        <v>63865</v>
      </c>
      <c r="BD37" s="196">
        <f>[3]SKONS!$H$107</f>
        <v>63865</v>
      </c>
      <c r="BE37" s="196">
        <f t="shared" ref="BE37:BE40" si="5">+O37</f>
        <v>63865</v>
      </c>
      <c r="BF37" s="196">
        <f>[3]SKONS!$J$107</f>
        <v>63865</v>
      </c>
      <c r="BG37" s="196">
        <f>[3]SKONS!$K$107</f>
        <v>63865</v>
      </c>
      <c r="BH37" s="196">
        <f>[3]SKONS!$L$107</f>
        <v>63865</v>
      </c>
      <c r="BI37" s="196">
        <f>[3]SKONS!$M$107</f>
        <v>63865</v>
      </c>
      <c r="BJ37" s="196">
        <f>[3]SKONS!$N$107</f>
        <v>63865</v>
      </c>
      <c r="BK37" s="196">
        <f>[3]SKONS!$O$107</f>
        <v>63865</v>
      </c>
      <c r="BL37" s="196">
        <f>[3]SKONS!$P$107</f>
        <v>63865</v>
      </c>
      <c r="BM37" s="196">
        <f>[4]SKONS!$Q107</f>
        <v>63865</v>
      </c>
      <c r="BO37" s="256"/>
      <c r="BP37" s="256"/>
      <c r="BQ37" s="256"/>
    </row>
    <row r="38" spans="1:69" ht="14">
      <c r="A38" s="85"/>
      <c r="B38" s="21" t="s">
        <v>40</v>
      </c>
      <c r="C38" s="196">
        <v>1297</v>
      </c>
      <c r="D38" s="196">
        <v>919</v>
      </c>
      <c r="E38" s="196">
        <v>1453</v>
      </c>
      <c r="F38" s="196">
        <v>204</v>
      </c>
      <c r="G38" s="196">
        <v>270</v>
      </c>
      <c r="H38" s="196">
        <v>-1000</v>
      </c>
      <c r="I38" s="196">
        <v>1278</v>
      </c>
      <c r="J38" s="196">
        <v>1930</v>
      </c>
      <c r="K38" s="196">
        <v>1455</v>
      </c>
      <c r="L38" s="196">
        <v>1184</v>
      </c>
      <c r="M38" s="196">
        <v>1347</v>
      </c>
      <c r="N38" s="196">
        <v>1267</v>
      </c>
      <c r="O38" s="196">
        <f>[4]SKONS!I108</f>
        <v>1089</v>
      </c>
      <c r="P38" s="196">
        <f>[3]SKONS!$M$108</f>
        <v>1063</v>
      </c>
      <c r="Q38" s="196">
        <f>[4]SKONS!$Q108</f>
        <v>-5557</v>
      </c>
      <c r="R38" s="196">
        <v>1024</v>
      </c>
      <c r="S38" s="196">
        <v>883</v>
      </c>
      <c r="T38" s="196">
        <v>1104</v>
      </c>
      <c r="U38" s="196">
        <v>204</v>
      </c>
      <c r="V38" s="196">
        <v>-281</v>
      </c>
      <c r="W38" s="196">
        <v>-30</v>
      </c>
      <c r="X38" s="196">
        <v>98</v>
      </c>
      <c r="Y38" s="196">
        <v>270</v>
      </c>
      <c r="Z38" s="196">
        <v>-2681</v>
      </c>
      <c r="AA38" s="196">
        <v>-1459</v>
      </c>
      <c r="AB38" s="196">
        <v>-2639</v>
      </c>
      <c r="AC38" s="196">
        <v>-1000</v>
      </c>
      <c r="AD38" s="196">
        <v>1806</v>
      </c>
      <c r="AE38" s="196">
        <v>1920</v>
      </c>
      <c r="AF38" s="196">
        <v>1129</v>
      </c>
      <c r="AG38" s="196">
        <v>1278</v>
      </c>
      <c r="AH38" s="196">
        <v>1249</v>
      </c>
      <c r="AI38" s="196">
        <v>1643</v>
      </c>
      <c r="AJ38" s="196">
        <v>1783</v>
      </c>
      <c r="AK38" s="196">
        <v>1930</v>
      </c>
      <c r="AL38" s="196">
        <v>1817</v>
      </c>
      <c r="AM38" s="196">
        <v>1465</v>
      </c>
      <c r="AN38" s="196">
        <v>1401</v>
      </c>
      <c r="AO38" s="196">
        <v>1455</v>
      </c>
      <c r="AP38" s="196">
        <v>1481</v>
      </c>
      <c r="AQ38" s="196">
        <v>1560</v>
      </c>
      <c r="AR38" s="196">
        <v>1537</v>
      </c>
      <c r="AS38" s="196">
        <v>1184</v>
      </c>
      <c r="AT38" s="196">
        <v>1035</v>
      </c>
      <c r="AU38" s="196">
        <v>1106</v>
      </c>
      <c r="AV38" s="196">
        <v>1128</v>
      </c>
      <c r="AW38" s="196">
        <v>1347</v>
      </c>
      <c r="AX38" s="196">
        <v>1349</v>
      </c>
      <c r="AY38" s="196">
        <v>1194</v>
      </c>
      <c r="AZ38" s="196">
        <v>1126</v>
      </c>
      <c r="BA38" s="196">
        <v>1267</v>
      </c>
      <c r="BB38" s="196">
        <v>898</v>
      </c>
      <c r="BC38" s="196">
        <f>[3]SKONS!$G$108</f>
        <v>1145</v>
      </c>
      <c r="BD38" s="196">
        <f>[3]SKONS!$H$108</f>
        <v>1185</v>
      </c>
      <c r="BE38" s="196">
        <f t="shared" si="5"/>
        <v>1089</v>
      </c>
      <c r="BF38" s="196">
        <f>[3]SKONS!$J$108</f>
        <v>514</v>
      </c>
      <c r="BG38" s="196">
        <f>[3]SKONS!$K$108</f>
        <v>1204</v>
      </c>
      <c r="BH38" s="196">
        <f>[3]SKONS!$L$108</f>
        <v>1770</v>
      </c>
      <c r="BI38" s="196">
        <f>[3]SKONS!$M$108</f>
        <v>1063</v>
      </c>
      <c r="BJ38" s="196">
        <f>[3]SKONS!$N$108</f>
        <v>2130</v>
      </c>
      <c r="BK38" s="196">
        <f>[3]SKONS!$O$108</f>
        <v>1105</v>
      </c>
      <c r="BL38" s="196">
        <f>[3]SKONS!$P$108</f>
        <v>212</v>
      </c>
      <c r="BM38" s="196">
        <f>[4]SKONS!$Q108</f>
        <v>-5557</v>
      </c>
      <c r="BO38" s="256"/>
      <c r="BP38" s="256"/>
      <c r="BQ38" s="256"/>
    </row>
    <row r="39" spans="1:69" s="141" customFormat="1" ht="14">
      <c r="A39" s="130"/>
      <c r="B39" s="21" t="s">
        <v>253</v>
      </c>
      <c r="C39" s="196">
        <v>771457</v>
      </c>
      <c r="D39" s="196">
        <v>861155</v>
      </c>
      <c r="E39" s="196">
        <v>455741</v>
      </c>
      <c r="F39" s="196">
        <v>459774</v>
      </c>
      <c r="G39" s="196">
        <v>459074</v>
      </c>
      <c r="H39" s="196">
        <v>491307</v>
      </c>
      <c r="I39" s="196">
        <v>570793</v>
      </c>
      <c r="J39" s="196">
        <v>627592</v>
      </c>
      <c r="K39" s="196">
        <v>647503</v>
      </c>
      <c r="L39" s="196">
        <v>665329</v>
      </c>
      <c r="M39" s="196">
        <v>730734</v>
      </c>
      <c r="N39" s="196">
        <v>822078</v>
      </c>
      <c r="O39" s="196">
        <f>[4]SKONS!I109</f>
        <v>801061</v>
      </c>
      <c r="P39" s="196">
        <f>[3]SKONS!$M$109+2</f>
        <v>852584</v>
      </c>
      <c r="Q39" s="196">
        <f>[4]SKONS!$Q109</f>
        <v>908903</v>
      </c>
      <c r="R39" s="196">
        <v>482324</v>
      </c>
      <c r="S39" s="196">
        <v>419455</v>
      </c>
      <c r="T39" s="196">
        <v>441618</v>
      </c>
      <c r="U39" s="196">
        <v>459774</v>
      </c>
      <c r="V39" s="196">
        <v>498288</v>
      </c>
      <c r="W39" s="196">
        <v>396154</v>
      </c>
      <c r="X39" s="196">
        <v>434149</v>
      </c>
      <c r="Y39" s="196">
        <v>459074</v>
      </c>
      <c r="Z39" s="196">
        <v>492121</v>
      </c>
      <c r="AA39" s="196">
        <v>455261</v>
      </c>
      <c r="AB39" s="196">
        <v>471756</v>
      </c>
      <c r="AC39" s="196">
        <v>491307</v>
      </c>
      <c r="AD39" s="196">
        <v>533115</v>
      </c>
      <c r="AE39" s="196">
        <v>516477</v>
      </c>
      <c r="AF39" s="196">
        <v>541959</v>
      </c>
      <c r="AG39" s="196">
        <v>570793</v>
      </c>
      <c r="AH39" s="196">
        <v>607909</v>
      </c>
      <c r="AI39" s="196">
        <v>627847</v>
      </c>
      <c r="AJ39" s="196">
        <v>607003</v>
      </c>
      <c r="AK39" s="196">
        <v>627592</v>
      </c>
      <c r="AL39" s="196">
        <v>665653</v>
      </c>
      <c r="AM39" s="196">
        <v>590959</v>
      </c>
      <c r="AN39" s="196">
        <v>620532</v>
      </c>
      <c r="AO39" s="196">
        <v>647503</v>
      </c>
      <c r="AP39" s="196">
        <v>673146</v>
      </c>
      <c r="AQ39" s="196">
        <v>607207</v>
      </c>
      <c r="AR39" s="196">
        <v>646722</v>
      </c>
      <c r="AS39" s="196">
        <v>665329</v>
      </c>
      <c r="AT39" s="196">
        <v>695748</v>
      </c>
      <c r="AU39" s="196">
        <v>647348</v>
      </c>
      <c r="AV39" s="196">
        <v>694234</v>
      </c>
      <c r="AW39" s="196">
        <v>730734</v>
      </c>
      <c r="AX39" s="196">
        <v>760813</v>
      </c>
      <c r="AY39" s="196">
        <v>747447</v>
      </c>
      <c r="AZ39" s="196">
        <v>785038</v>
      </c>
      <c r="BA39" s="196">
        <v>822078</v>
      </c>
      <c r="BB39" s="196">
        <v>846531</v>
      </c>
      <c r="BC39" s="196">
        <f>[3]SKONS!$G$109</f>
        <v>755610.19275350019</v>
      </c>
      <c r="BD39" s="196">
        <f>[3]SKONS!$H$109</f>
        <v>796734.91252680006</v>
      </c>
      <c r="BE39" s="196">
        <f t="shared" si="5"/>
        <v>801061</v>
      </c>
      <c r="BF39" s="196">
        <f>[3]SKONS!$J$109</f>
        <v>836586.46965799993</v>
      </c>
      <c r="BG39" s="196">
        <f>[3]SKONS!$K$109</f>
        <v>779530.49557799986</v>
      </c>
      <c r="BH39" s="196">
        <f>[3]SKONS!$L$109</f>
        <v>811958</v>
      </c>
      <c r="BI39" s="196">
        <f>[3]SKONS!$M$109+2</f>
        <v>852584</v>
      </c>
      <c r="BJ39" s="196">
        <f>[3]SKONS!$N$109</f>
        <v>897269</v>
      </c>
      <c r="BK39" s="196">
        <f>[3]SKONS!$O$109-1</f>
        <v>831548.68782950006</v>
      </c>
      <c r="BL39" s="196">
        <f>[3]SKONS!$P$109</f>
        <v>867545.20187809994</v>
      </c>
      <c r="BM39" s="196">
        <f>[4]SKONS!$Q109</f>
        <v>908903</v>
      </c>
      <c r="BO39" s="256"/>
      <c r="BP39" s="256"/>
      <c r="BQ39" s="256"/>
    </row>
    <row r="40" spans="1:69" ht="14">
      <c r="A40" s="85"/>
      <c r="B40" s="21" t="s">
        <v>41</v>
      </c>
      <c r="C40" s="196">
        <v>0</v>
      </c>
      <c r="D40" s="196">
        <v>0</v>
      </c>
      <c r="E40" s="196">
        <v>749</v>
      </c>
      <c r="F40" s="196">
        <v>883</v>
      </c>
      <c r="G40" s="196">
        <v>1283</v>
      </c>
      <c r="H40" s="196">
        <v>1377</v>
      </c>
      <c r="I40" s="196">
        <v>1120</v>
      </c>
      <c r="J40" s="196">
        <v>1116</v>
      </c>
      <c r="K40" s="196">
        <v>546</v>
      </c>
      <c r="L40" s="196">
        <v>525</v>
      </c>
      <c r="M40" s="196">
        <v>573</v>
      </c>
      <c r="N40" s="196">
        <v>590</v>
      </c>
      <c r="O40" s="196">
        <f>[4]SKONS!I110</f>
        <v>605</v>
      </c>
      <c r="P40" s="196">
        <f>[3]SKONS!$M$110</f>
        <v>619</v>
      </c>
      <c r="Q40" s="196">
        <f>[4]SKONS!$Q110</f>
        <v>646</v>
      </c>
      <c r="R40" s="196">
        <v>774</v>
      </c>
      <c r="S40" s="196">
        <v>801</v>
      </c>
      <c r="T40" s="196">
        <v>846</v>
      </c>
      <c r="U40" s="196">
        <v>883</v>
      </c>
      <c r="V40" s="196">
        <v>969</v>
      </c>
      <c r="W40" s="196">
        <v>1003</v>
      </c>
      <c r="X40" s="196">
        <v>1176</v>
      </c>
      <c r="Y40" s="196">
        <v>1283</v>
      </c>
      <c r="Z40" s="196">
        <v>7407</v>
      </c>
      <c r="AA40" s="196">
        <v>7574</v>
      </c>
      <c r="AB40" s="196">
        <v>4298</v>
      </c>
      <c r="AC40" s="196">
        <v>1377</v>
      </c>
      <c r="AD40" s="196">
        <v>1471</v>
      </c>
      <c r="AE40" s="196">
        <v>1158</v>
      </c>
      <c r="AF40" s="196">
        <v>1205</v>
      </c>
      <c r="AG40" s="196">
        <v>1120</v>
      </c>
      <c r="AH40" s="196">
        <v>1142</v>
      </c>
      <c r="AI40" s="196">
        <v>1016</v>
      </c>
      <c r="AJ40" s="196">
        <v>1077</v>
      </c>
      <c r="AK40" s="196">
        <v>1116</v>
      </c>
      <c r="AL40" s="196">
        <v>1169</v>
      </c>
      <c r="AM40" s="196">
        <v>945</v>
      </c>
      <c r="AN40" s="196">
        <v>941</v>
      </c>
      <c r="AO40" s="196">
        <v>546</v>
      </c>
      <c r="AP40" s="196">
        <v>553</v>
      </c>
      <c r="AQ40" s="196">
        <v>497</v>
      </c>
      <c r="AR40" s="196">
        <v>512</v>
      </c>
      <c r="AS40" s="196">
        <v>525</v>
      </c>
      <c r="AT40" s="196">
        <v>550</v>
      </c>
      <c r="AU40" s="196">
        <v>535</v>
      </c>
      <c r="AV40" s="196">
        <v>561</v>
      </c>
      <c r="AW40" s="196">
        <v>573</v>
      </c>
      <c r="AX40" s="196">
        <v>581</v>
      </c>
      <c r="AY40" s="196">
        <v>583</v>
      </c>
      <c r="AZ40" s="196">
        <v>588</v>
      </c>
      <c r="BA40" s="196">
        <v>590</v>
      </c>
      <c r="BB40" s="196">
        <v>590</v>
      </c>
      <c r="BC40" s="196">
        <f>[3]SKONS!$G$110</f>
        <v>587.54568200000006</v>
      </c>
      <c r="BD40" s="196">
        <f>[3]SKONS!$H$110</f>
        <v>597</v>
      </c>
      <c r="BE40" s="196">
        <f t="shared" si="5"/>
        <v>605</v>
      </c>
      <c r="BF40" s="196">
        <f>[3]SKONS!$J$110</f>
        <v>611.88088200000004</v>
      </c>
      <c r="BG40" s="196">
        <f>[3]SKONS!$K$110</f>
        <v>610.49168199999997</v>
      </c>
      <c r="BH40" s="196">
        <f>[3]SKONS!$L$110</f>
        <v>611</v>
      </c>
      <c r="BI40" s="196">
        <f>[3]SKONS!$M$110</f>
        <v>619</v>
      </c>
      <c r="BJ40" s="196">
        <f>[3]SKONS!$N$110</f>
        <v>630</v>
      </c>
      <c r="BK40" s="196">
        <f>[3]SKONS!$O$110</f>
        <v>639.26869050000016</v>
      </c>
      <c r="BL40" s="196">
        <f>[3]SKONS!$P$110</f>
        <v>648.75464190000014</v>
      </c>
      <c r="BM40" s="196">
        <f>[4]SKONS!$Q110</f>
        <v>646</v>
      </c>
      <c r="BO40" s="256"/>
      <c r="BP40" s="256"/>
      <c r="BQ40" s="256"/>
    </row>
    <row r="41" spans="1:69" s="141" customFormat="1" ht="14">
      <c r="A41" s="130"/>
      <c r="B41" s="135" t="s">
        <v>254</v>
      </c>
      <c r="C41" s="195">
        <v>1949</v>
      </c>
      <c r="D41" s="195">
        <v>2051</v>
      </c>
      <c r="E41" s="195">
        <v>3078</v>
      </c>
      <c r="F41" s="195">
        <v>4814</v>
      </c>
      <c r="G41" s="195">
        <v>175517</v>
      </c>
      <c r="H41" s="195">
        <v>247970</v>
      </c>
      <c r="I41" s="195">
        <v>249932</v>
      </c>
      <c r="J41" s="195">
        <v>260004</v>
      </c>
      <c r="K41" s="195">
        <v>259590</v>
      </c>
      <c r="L41" s="195">
        <v>156096</v>
      </c>
      <c r="M41" s="195">
        <v>270781</v>
      </c>
      <c r="N41" s="195">
        <v>269026</v>
      </c>
      <c r="O41" s="195">
        <f>SUM(O42:O51)</f>
        <v>291653</v>
      </c>
      <c r="P41" s="195">
        <f t="shared" ref="P41:BM41" si="6">SUM(P42:P51)</f>
        <v>288947</v>
      </c>
      <c r="Q41" s="195">
        <f t="shared" si="6"/>
        <v>44206</v>
      </c>
      <c r="R41" s="195">
        <f t="shared" si="6"/>
        <v>3118</v>
      </c>
      <c r="S41" s="195">
        <f t="shared" si="6"/>
        <v>3037</v>
      </c>
      <c r="T41" s="195">
        <f t="shared" si="6"/>
        <v>3036</v>
      </c>
      <c r="U41" s="195">
        <f t="shared" si="6"/>
        <v>4814</v>
      </c>
      <c r="V41" s="195">
        <f t="shared" si="6"/>
        <v>3649</v>
      </c>
      <c r="W41" s="195">
        <f t="shared" si="6"/>
        <v>3370</v>
      </c>
      <c r="X41" s="195">
        <f t="shared" si="6"/>
        <v>3461</v>
      </c>
      <c r="Y41" s="195">
        <f t="shared" si="6"/>
        <v>175517</v>
      </c>
      <c r="Z41" s="195">
        <f t="shared" si="6"/>
        <v>263430</v>
      </c>
      <c r="AA41" s="195">
        <f t="shared" si="6"/>
        <v>250327</v>
      </c>
      <c r="AB41" s="195">
        <f t="shared" si="6"/>
        <v>250434</v>
      </c>
      <c r="AC41" s="195">
        <f t="shared" si="6"/>
        <v>247970</v>
      </c>
      <c r="AD41" s="195">
        <f t="shared" si="6"/>
        <v>248168</v>
      </c>
      <c r="AE41" s="195">
        <f t="shared" si="6"/>
        <v>248253</v>
      </c>
      <c r="AF41" s="195">
        <f t="shared" si="6"/>
        <v>248562</v>
      </c>
      <c r="AG41" s="195">
        <f t="shared" si="6"/>
        <v>249932</v>
      </c>
      <c r="AH41" s="195">
        <f t="shared" si="6"/>
        <v>250296</v>
      </c>
      <c r="AI41" s="195">
        <f t="shared" si="6"/>
        <v>253997</v>
      </c>
      <c r="AJ41" s="195">
        <f t="shared" si="6"/>
        <v>256564</v>
      </c>
      <c r="AK41" s="195">
        <f t="shared" si="6"/>
        <v>260004</v>
      </c>
      <c r="AL41" s="195">
        <f t="shared" si="6"/>
        <v>254212</v>
      </c>
      <c r="AM41" s="195">
        <f t="shared" si="6"/>
        <v>255974</v>
      </c>
      <c r="AN41" s="195">
        <f t="shared" si="6"/>
        <v>256977</v>
      </c>
      <c r="AO41" s="195">
        <f t="shared" si="6"/>
        <v>259590</v>
      </c>
      <c r="AP41" s="195">
        <f t="shared" si="6"/>
        <v>135231</v>
      </c>
      <c r="AQ41" s="195">
        <f t="shared" si="6"/>
        <v>138292</v>
      </c>
      <c r="AR41" s="195">
        <f t="shared" si="6"/>
        <v>138164</v>
      </c>
      <c r="AS41" s="195">
        <f t="shared" si="6"/>
        <v>156096</v>
      </c>
      <c r="AT41" s="195">
        <f t="shared" si="6"/>
        <v>269771</v>
      </c>
      <c r="AU41" s="195">
        <f t="shared" si="6"/>
        <v>270112</v>
      </c>
      <c r="AV41" s="195">
        <f t="shared" si="6"/>
        <v>271860</v>
      </c>
      <c r="AW41" s="195">
        <f t="shared" si="6"/>
        <v>270781</v>
      </c>
      <c r="AX41" s="195">
        <f t="shared" si="6"/>
        <v>264884</v>
      </c>
      <c r="AY41" s="195">
        <f t="shared" si="6"/>
        <v>265955</v>
      </c>
      <c r="AZ41" s="195">
        <f t="shared" si="6"/>
        <v>268290</v>
      </c>
      <c r="BA41" s="195">
        <f t="shared" si="6"/>
        <v>269026</v>
      </c>
      <c r="BB41" s="195">
        <f t="shared" si="6"/>
        <v>281049</v>
      </c>
      <c r="BC41" s="195">
        <f t="shared" si="6"/>
        <v>281172.24166</v>
      </c>
      <c r="BD41" s="195">
        <f>[3]SKONS!$H$111</f>
        <v>283072.20656870003</v>
      </c>
      <c r="BE41" s="195">
        <f t="shared" si="6"/>
        <v>291653</v>
      </c>
      <c r="BF41" s="195">
        <f t="shared" si="6"/>
        <v>276853.78657999996</v>
      </c>
      <c r="BG41" s="195">
        <f t="shared" si="6"/>
        <v>278030.32076000003</v>
      </c>
      <c r="BH41" s="195">
        <f t="shared" si="6"/>
        <v>277031.99997999996</v>
      </c>
      <c r="BI41" s="195">
        <f t="shared" si="6"/>
        <v>288947</v>
      </c>
      <c r="BJ41" s="195">
        <f t="shared" si="6"/>
        <v>159484</v>
      </c>
      <c r="BK41" s="195">
        <f t="shared" si="6"/>
        <v>167150</v>
      </c>
      <c r="BL41" s="195">
        <f t="shared" si="6"/>
        <v>168621</v>
      </c>
      <c r="BM41" s="195">
        <f t="shared" si="6"/>
        <v>44206</v>
      </c>
      <c r="BO41" s="256"/>
      <c r="BP41" s="256"/>
      <c r="BQ41" s="256"/>
    </row>
    <row r="42" spans="1:69" ht="14">
      <c r="A42" s="85"/>
      <c r="B42" s="21" t="s">
        <v>42</v>
      </c>
      <c r="C42" s="196">
        <v>0</v>
      </c>
      <c r="D42" s="196">
        <v>0</v>
      </c>
      <c r="E42" s="196">
        <v>0</v>
      </c>
      <c r="F42" s="196">
        <v>0</v>
      </c>
      <c r="G42" s="196">
        <v>170226</v>
      </c>
      <c r="H42" s="196">
        <v>243157</v>
      </c>
      <c r="I42" s="196">
        <v>243617</v>
      </c>
      <c r="J42" s="196">
        <v>244078</v>
      </c>
      <c r="K42" s="196">
        <v>243800</v>
      </c>
      <c r="L42" s="196">
        <v>123459</v>
      </c>
      <c r="M42" s="196">
        <v>243573</v>
      </c>
      <c r="N42" s="196">
        <v>243961</v>
      </c>
      <c r="O42" s="196">
        <f>[4]SKONS!I112</f>
        <v>244350</v>
      </c>
      <c r="P42" s="196">
        <f>[3]SKONS!$M$112</f>
        <v>244738</v>
      </c>
      <c r="Q42" s="196">
        <f>[4]SKONS!$Q112</f>
        <v>0</v>
      </c>
      <c r="R42" s="196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170226</v>
      </c>
      <c r="Z42" s="196">
        <v>245000</v>
      </c>
      <c r="AA42" s="196">
        <v>245000</v>
      </c>
      <c r="AB42" s="196">
        <v>245000</v>
      </c>
      <c r="AC42" s="196">
        <v>243157</v>
      </c>
      <c r="AD42" s="196">
        <v>243272</v>
      </c>
      <c r="AE42" s="196">
        <v>243387</v>
      </c>
      <c r="AF42" s="196">
        <v>243502</v>
      </c>
      <c r="AG42" s="196">
        <v>243617</v>
      </c>
      <c r="AH42" s="196">
        <v>243733</v>
      </c>
      <c r="AI42" s="196">
        <v>243848</v>
      </c>
      <c r="AJ42" s="196">
        <v>243963</v>
      </c>
      <c r="AK42" s="196">
        <v>244078</v>
      </c>
      <c r="AL42" s="196">
        <v>244193</v>
      </c>
      <c r="AM42" s="196">
        <v>244309</v>
      </c>
      <c r="AN42" s="196">
        <v>244424</v>
      </c>
      <c r="AO42" s="196">
        <v>243800</v>
      </c>
      <c r="AP42" s="196">
        <v>123606</v>
      </c>
      <c r="AQ42" s="196">
        <v>123669</v>
      </c>
      <c r="AR42" s="196">
        <v>123733</v>
      </c>
      <c r="AS42" s="196">
        <v>123459</v>
      </c>
      <c r="AT42" s="196">
        <v>243281</v>
      </c>
      <c r="AU42" s="196">
        <v>243378</v>
      </c>
      <c r="AV42" s="196">
        <v>243475</v>
      </c>
      <c r="AW42" s="196">
        <v>243573</v>
      </c>
      <c r="AX42" s="196">
        <v>243670</v>
      </c>
      <c r="AY42" s="196">
        <v>243767</v>
      </c>
      <c r="AZ42" s="196">
        <v>243864</v>
      </c>
      <c r="BA42" s="196">
        <v>243961</v>
      </c>
      <c r="BB42" s="196">
        <v>244058</v>
      </c>
      <c r="BC42" s="196">
        <f>[3]SKONS!$G$112</f>
        <v>244156</v>
      </c>
      <c r="BD42" s="196">
        <f>[3]SKONS!$H$112</f>
        <v>244253</v>
      </c>
      <c r="BE42" s="196">
        <f t="shared" ref="BE42:BE51" si="7">+O42</f>
        <v>244350</v>
      </c>
      <c r="BF42" s="196">
        <f>[3]SKONS!$J$112</f>
        <v>244448</v>
      </c>
      <c r="BG42" s="196">
        <f>[3]SKONS!$K$112</f>
        <v>244545</v>
      </c>
      <c r="BH42" s="196">
        <f>[3]SKONS!$L$112</f>
        <v>244641</v>
      </c>
      <c r="BI42" s="196">
        <f>[3]SKONS!$M$112</f>
        <v>244738</v>
      </c>
      <c r="BJ42" s="196">
        <f>[3]SKONS!$N$112</f>
        <v>124873</v>
      </c>
      <c r="BK42" s="196">
        <f>[3]SKONS!$O$112</f>
        <v>124937</v>
      </c>
      <c r="BL42" s="196">
        <f>[3]SKONS!$P$112</f>
        <v>125000</v>
      </c>
      <c r="BM42" s="196">
        <f>[4]SKONS!$Q112</f>
        <v>0</v>
      </c>
      <c r="BO42" s="256"/>
      <c r="BP42" s="256"/>
      <c r="BQ42" s="256"/>
    </row>
    <row r="43" spans="1:69" ht="14">
      <c r="A43" s="85"/>
      <c r="B43" s="21" t="s">
        <v>43</v>
      </c>
      <c r="C43" s="196">
        <v>1781</v>
      </c>
      <c r="D43" s="196">
        <v>1982</v>
      </c>
      <c r="E43" s="196">
        <v>2040</v>
      </c>
      <c r="F43" s="196">
        <v>2367</v>
      </c>
      <c r="G43" s="196">
        <v>4206</v>
      </c>
      <c r="H43" s="196">
        <v>4305</v>
      </c>
      <c r="I43" s="196">
        <v>4456</v>
      </c>
      <c r="J43" s="196">
        <v>5562</v>
      </c>
      <c r="K43" s="196">
        <v>4046</v>
      </c>
      <c r="L43" s="196">
        <v>1832</v>
      </c>
      <c r="M43" s="196">
        <v>1454</v>
      </c>
      <c r="N43" s="196">
        <v>1147</v>
      </c>
      <c r="O43" s="196">
        <f>[4]SKONS!I113</f>
        <v>960</v>
      </c>
      <c r="P43" s="196">
        <f>[3]SKONS!$M$113</f>
        <v>1116</v>
      </c>
      <c r="Q43" s="196">
        <f>[4]SKONS!$Q113</f>
        <v>1518</v>
      </c>
      <c r="R43" s="196">
        <v>1990</v>
      </c>
      <c r="S43" s="196">
        <v>1990</v>
      </c>
      <c r="T43" s="196">
        <v>1990</v>
      </c>
      <c r="U43" s="196">
        <v>2367</v>
      </c>
      <c r="V43" s="196">
        <v>2367</v>
      </c>
      <c r="W43" s="196">
        <v>2266</v>
      </c>
      <c r="X43" s="196">
        <v>2367</v>
      </c>
      <c r="Y43" s="196">
        <v>4206</v>
      </c>
      <c r="Z43" s="196">
        <v>4540</v>
      </c>
      <c r="AA43" s="196">
        <v>4765</v>
      </c>
      <c r="AB43" s="196">
        <v>4984</v>
      </c>
      <c r="AC43" s="196">
        <v>4305</v>
      </c>
      <c r="AD43" s="196">
        <v>4314</v>
      </c>
      <c r="AE43" s="196">
        <v>4284</v>
      </c>
      <c r="AF43" s="196">
        <v>4283</v>
      </c>
      <c r="AG43" s="196">
        <v>4456</v>
      </c>
      <c r="AH43" s="196">
        <v>4452</v>
      </c>
      <c r="AI43" s="196">
        <v>4447</v>
      </c>
      <c r="AJ43" s="196">
        <v>4037</v>
      </c>
      <c r="AK43" s="196">
        <v>5562</v>
      </c>
      <c r="AL43" s="196">
        <v>2010</v>
      </c>
      <c r="AM43" s="196">
        <v>2327</v>
      </c>
      <c r="AN43" s="196">
        <v>2453</v>
      </c>
      <c r="AO43" s="196">
        <v>4046</v>
      </c>
      <c r="AP43" s="196">
        <v>4400</v>
      </c>
      <c r="AQ43" s="196">
        <v>4686</v>
      </c>
      <c r="AR43" s="196">
        <v>2254</v>
      </c>
      <c r="AS43" s="196">
        <v>1832</v>
      </c>
      <c r="AT43" s="196">
        <v>2274</v>
      </c>
      <c r="AU43" s="196">
        <v>1838</v>
      </c>
      <c r="AV43" s="196">
        <v>1468</v>
      </c>
      <c r="AW43" s="196">
        <v>1454</v>
      </c>
      <c r="AX43" s="196">
        <v>1454</v>
      </c>
      <c r="AY43" s="196">
        <v>1239</v>
      </c>
      <c r="AZ43" s="196">
        <v>1130</v>
      </c>
      <c r="BA43" s="196">
        <v>1147</v>
      </c>
      <c r="BB43" s="196">
        <v>1071</v>
      </c>
      <c r="BC43" s="196">
        <f>[3]SKONS!$G$113</f>
        <v>1005</v>
      </c>
      <c r="BD43" s="196">
        <f>[3]SKONS!$H$113</f>
        <v>929</v>
      </c>
      <c r="BE43" s="196">
        <f t="shared" si="7"/>
        <v>960</v>
      </c>
      <c r="BF43" s="196">
        <f>[3]SKONS!$J$113</f>
        <v>960</v>
      </c>
      <c r="BG43" s="196">
        <f>[3]SKONS!$K$113</f>
        <v>960</v>
      </c>
      <c r="BH43" s="196">
        <f>[3]SKONS!$L$113</f>
        <v>950</v>
      </c>
      <c r="BI43" s="196">
        <f>[3]SKONS!$M$113</f>
        <v>1116</v>
      </c>
      <c r="BJ43" s="196">
        <f>[3]SKONS!$N$113</f>
        <v>1072</v>
      </c>
      <c r="BK43" s="196">
        <f>[3]SKONS!$O$113</f>
        <v>1761</v>
      </c>
      <c r="BL43" s="196">
        <f>[3]SKONS!$P$113</f>
        <v>1678</v>
      </c>
      <c r="BM43" s="196">
        <f>[4]SKONS!$Q113</f>
        <v>1518</v>
      </c>
      <c r="BO43" s="256"/>
      <c r="BP43" s="256"/>
      <c r="BQ43" s="256"/>
    </row>
    <row r="44" spans="1:69" ht="14">
      <c r="A44" s="85"/>
      <c r="B44" s="21" t="s">
        <v>44</v>
      </c>
      <c r="C44" s="196">
        <v>67</v>
      </c>
      <c r="D44" s="196">
        <v>69</v>
      </c>
      <c r="E44" s="196">
        <v>28</v>
      </c>
      <c r="F44" s="196">
        <v>77</v>
      </c>
      <c r="G44" s="196">
        <v>66</v>
      </c>
      <c r="H44" s="196">
        <v>381</v>
      </c>
      <c r="I44" s="196">
        <v>439</v>
      </c>
      <c r="J44" s="196">
        <v>205</v>
      </c>
      <c r="K44" s="196">
        <v>84</v>
      </c>
      <c r="L44" s="196">
        <v>32</v>
      </c>
      <c r="M44" s="196">
        <v>0</v>
      </c>
      <c r="N44" s="196">
        <v>0</v>
      </c>
      <c r="O44" s="196">
        <f>[4]SKONS!I114</f>
        <v>0</v>
      </c>
      <c r="P44" s="196">
        <f>[3]SKONS!$M$114</f>
        <v>0</v>
      </c>
      <c r="Q44" s="196">
        <f>[4]SKONS!$Q114</f>
        <v>0</v>
      </c>
      <c r="R44" s="196">
        <v>57</v>
      </c>
      <c r="S44" s="196">
        <v>37</v>
      </c>
      <c r="T44" s="196">
        <v>36</v>
      </c>
      <c r="U44" s="196">
        <v>77</v>
      </c>
      <c r="V44" s="196">
        <v>112</v>
      </c>
      <c r="W44" s="196">
        <v>94</v>
      </c>
      <c r="X44" s="196">
        <v>84</v>
      </c>
      <c r="Y44" s="196">
        <v>66</v>
      </c>
      <c r="Z44" s="196">
        <v>424</v>
      </c>
      <c r="AA44" s="196">
        <v>448</v>
      </c>
      <c r="AB44" s="196">
        <v>329</v>
      </c>
      <c r="AC44" s="196">
        <v>381</v>
      </c>
      <c r="AD44" s="196">
        <v>289</v>
      </c>
      <c r="AE44" s="196">
        <v>279</v>
      </c>
      <c r="AF44" s="196">
        <v>449</v>
      </c>
      <c r="AG44" s="196">
        <v>439</v>
      </c>
      <c r="AH44" s="196">
        <v>284</v>
      </c>
      <c r="AI44" s="196">
        <v>296</v>
      </c>
      <c r="AJ44" s="196">
        <v>262</v>
      </c>
      <c r="AK44" s="196">
        <v>205</v>
      </c>
      <c r="AL44" s="196">
        <v>129</v>
      </c>
      <c r="AM44" s="196">
        <v>113</v>
      </c>
      <c r="AN44" s="196">
        <v>99</v>
      </c>
      <c r="AO44" s="196">
        <v>84</v>
      </c>
      <c r="AP44" s="196">
        <v>72</v>
      </c>
      <c r="AQ44" s="196">
        <v>58</v>
      </c>
      <c r="AR44" s="196">
        <v>48</v>
      </c>
      <c r="AS44" s="196">
        <v>32</v>
      </c>
      <c r="AT44" s="196">
        <v>17</v>
      </c>
      <c r="AU44" s="196">
        <v>0</v>
      </c>
      <c r="AV44" s="196">
        <v>0</v>
      </c>
      <c r="AW44" s="196">
        <v>0</v>
      </c>
      <c r="AX44" s="196">
        <v>0</v>
      </c>
      <c r="AY44" s="196">
        <v>0</v>
      </c>
      <c r="AZ44" s="196">
        <v>0</v>
      </c>
      <c r="BA44" s="196">
        <v>0</v>
      </c>
      <c r="BB44" s="196">
        <v>0</v>
      </c>
      <c r="BC44" s="196">
        <f>[3]SKONS!$G$114</f>
        <v>0</v>
      </c>
      <c r="BD44" s="196">
        <f>[3]SKONS!$H$114</f>
        <v>0</v>
      </c>
      <c r="BE44" s="196">
        <f t="shared" si="7"/>
        <v>0</v>
      </c>
      <c r="BF44" s="196">
        <f>[3]SKONS!$J$114</f>
        <v>0</v>
      </c>
      <c r="BG44" s="196">
        <f>[3]SKONS!$K$114</f>
        <v>0</v>
      </c>
      <c r="BH44" s="196">
        <f>[3]SKONS!$L$114</f>
        <v>0</v>
      </c>
      <c r="BI44" s="196">
        <f>[3]SKONS!$M$114</f>
        <v>0</v>
      </c>
      <c r="BJ44" s="196">
        <f>[3]SKONS!$N$114</f>
        <v>0</v>
      </c>
      <c r="BK44" s="196">
        <f>[3]SKONS!$O$114</f>
        <v>0</v>
      </c>
      <c r="BL44" s="196">
        <f>[3]SKONS!$P$114</f>
        <v>0</v>
      </c>
      <c r="BM44" s="196">
        <f>[4]SKONS!$Q114</f>
        <v>0</v>
      </c>
      <c r="BO44" s="256"/>
      <c r="BP44" s="256"/>
      <c r="BQ44" s="256"/>
    </row>
    <row r="45" spans="1:69" ht="14">
      <c r="A45" s="85"/>
      <c r="B45" s="21" t="s">
        <v>197</v>
      </c>
      <c r="C45" s="196">
        <v>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196">
        <v>0</v>
      </c>
      <c r="M45" s="196">
        <v>0</v>
      </c>
      <c r="N45" s="196">
        <v>0</v>
      </c>
      <c r="O45" s="196">
        <f>[4]SKONS!I115</f>
        <v>14334</v>
      </c>
      <c r="P45" s="196">
        <f>[3]SKONS!$M$115</f>
        <v>9493</v>
      </c>
      <c r="Q45" s="196">
        <f>[4]SKONS!$Q115</f>
        <v>4170</v>
      </c>
      <c r="R45" s="196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196">
        <v>0</v>
      </c>
      <c r="AH45" s="196">
        <v>0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196">
        <v>0</v>
      </c>
      <c r="AR45" s="196">
        <v>0</v>
      </c>
      <c r="AS45" s="196">
        <v>0</v>
      </c>
      <c r="AT45" s="196">
        <v>0</v>
      </c>
      <c r="AU45" s="196">
        <v>0</v>
      </c>
      <c r="AV45" s="196">
        <v>0</v>
      </c>
      <c r="AW45" s="196">
        <v>0</v>
      </c>
      <c r="AX45" s="196">
        <v>0</v>
      </c>
      <c r="AY45" s="196">
        <v>0</v>
      </c>
      <c r="AZ45" s="196">
        <v>0</v>
      </c>
      <c r="BA45" s="196">
        <v>0</v>
      </c>
      <c r="BB45" s="196">
        <v>19634</v>
      </c>
      <c r="BC45" s="196">
        <f>[3]SKONS!$G$115</f>
        <v>18485.82084</v>
      </c>
      <c r="BD45" s="196">
        <f>[3]SKONS!$H$115</f>
        <v>17238</v>
      </c>
      <c r="BE45" s="196">
        <f t="shared" si="7"/>
        <v>14334</v>
      </c>
      <c r="BF45" s="196">
        <f>[3]SKONS!$J$115</f>
        <v>14839.786579999998</v>
      </c>
      <c r="BG45" s="196">
        <f>[3]SKONS!$K$115</f>
        <v>13777.320759999999</v>
      </c>
      <c r="BH45" s="196">
        <f>[3]SKONS!$L$115</f>
        <v>12487</v>
      </c>
      <c r="BI45" s="196">
        <f>[3]SKONS!$M$115</f>
        <v>9493</v>
      </c>
      <c r="BJ45" s="196">
        <f>[3]SKONS!$N$115</f>
        <v>10077</v>
      </c>
      <c r="BK45" s="196">
        <f>[3]SKONS!$O$115</f>
        <v>6846</v>
      </c>
      <c r="BL45" s="196">
        <f>[3]SKONS!$P$115</f>
        <v>5482</v>
      </c>
      <c r="BM45" s="196">
        <f>[4]SKONS!$Q115</f>
        <v>4170</v>
      </c>
      <c r="BO45" s="256"/>
      <c r="BP45" s="256"/>
      <c r="BQ45" s="256"/>
    </row>
    <row r="46" spans="1:69" ht="14" outlineLevel="1">
      <c r="A46" s="85"/>
      <c r="B46" s="21" t="s">
        <v>46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f>[4]SKONS!I116</f>
        <v>0</v>
      </c>
      <c r="P46" s="196">
        <f>[3]SKONS!$M$116</f>
        <v>0</v>
      </c>
      <c r="Q46" s="196">
        <f>[4]SKONS!$Q116</f>
        <v>0</v>
      </c>
      <c r="R46" s="196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12348</v>
      </c>
      <c r="AA46" s="196">
        <v>0</v>
      </c>
      <c r="AB46" s="196">
        <v>0</v>
      </c>
      <c r="AC46" s="196">
        <v>0</v>
      </c>
      <c r="AD46" s="196">
        <v>0</v>
      </c>
      <c r="AE46" s="196">
        <v>0</v>
      </c>
      <c r="AF46" s="196">
        <v>0</v>
      </c>
      <c r="AG46" s="196">
        <v>0</v>
      </c>
      <c r="AH46" s="196">
        <v>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</v>
      </c>
      <c r="AU46" s="196">
        <v>0</v>
      </c>
      <c r="AV46" s="196">
        <v>0</v>
      </c>
      <c r="AW46" s="196">
        <v>0</v>
      </c>
      <c r="AX46" s="196">
        <v>0</v>
      </c>
      <c r="AY46" s="196">
        <v>0</v>
      </c>
      <c r="AZ46" s="196">
        <v>0</v>
      </c>
      <c r="BA46" s="196">
        <v>0</v>
      </c>
      <c r="BB46" s="196">
        <v>0</v>
      </c>
      <c r="BC46" s="196">
        <f>[3]SKONS!$G$116</f>
        <v>0</v>
      </c>
      <c r="BD46" s="196">
        <f>[3]SKONS!$H$116</f>
        <v>0</v>
      </c>
      <c r="BE46" s="196">
        <f t="shared" si="7"/>
        <v>0</v>
      </c>
      <c r="BF46" s="196">
        <f>[3]SKONS!$J$116</f>
        <v>0</v>
      </c>
      <c r="BG46" s="196">
        <f>[3]SKONS!$K$116</f>
        <v>0</v>
      </c>
      <c r="BH46" s="196">
        <f>[3]SKONS!$L$116</f>
        <v>0</v>
      </c>
      <c r="BI46" s="196">
        <f>[3]SKONS!$M$116</f>
        <v>0</v>
      </c>
      <c r="BJ46" s="196">
        <f>[3]SKONS!$N$116</f>
        <v>0</v>
      </c>
      <c r="BK46" s="196">
        <f>[3]SKONS!$O$116</f>
        <v>0</v>
      </c>
      <c r="BL46" s="196">
        <f>[3]SKONS!$P$116</f>
        <v>0</v>
      </c>
      <c r="BM46" s="196">
        <f>[4]SKONS!$Q116</f>
        <v>0</v>
      </c>
      <c r="BO46" s="256"/>
      <c r="BP46" s="256"/>
      <c r="BQ46" s="256"/>
    </row>
    <row r="47" spans="1:69" ht="14">
      <c r="A47" s="85"/>
      <c r="B47" s="21" t="s">
        <v>183</v>
      </c>
      <c r="C47" s="196">
        <v>0</v>
      </c>
      <c r="D47" s="196">
        <v>0</v>
      </c>
      <c r="E47" s="196">
        <v>0</v>
      </c>
      <c r="F47" s="196">
        <v>0</v>
      </c>
      <c r="G47" s="196">
        <v>0</v>
      </c>
      <c r="H47" s="196">
        <v>0</v>
      </c>
      <c r="I47" s="196">
        <v>0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f>[4]SKONS!I117</f>
        <v>7005</v>
      </c>
      <c r="P47" s="196">
        <f>[3]SKONS!$M$117</f>
        <v>6776</v>
      </c>
      <c r="Q47" s="196">
        <f>[4]SKONS!$Q117</f>
        <v>7451</v>
      </c>
      <c r="R47" s="196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196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f>[3]SKONS!$G$117</f>
        <v>0</v>
      </c>
      <c r="BD47" s="196">
        <f>[3]SKONS!$H$117</f>
        <v>0</v>
      </c>
      <c r="BE47" s="196">
        <f t="shared" si="7"/>
        <v>7005</v>
      </c>
      <c r="BF47" s="196">
        <f>[3]SKONS!$J$117</f>
        <v>550</v>
      </c>
      <c r="BG47" s="196">
        <f>[3]SKONS!$K$117</f>
        <v>876</v>
      </c>
      <c r="BH47" s="196">
        <f>[3]SKONS!$L$117</f>
        <v>929.99998000000005</v>
      </c>
      <c r="BI47" s="196">
        <f>[3]SKONS!$M$117</f>
        <v>6776</v>
      </c>
      <c r="BJ47" s="196">
        <f>[3]SKONS!$N$117</f>
        <v>1088</v>
      </c>
      <c r="BK47" s="196">
        <f>[3]SKONS!$O$117</f>
        <v>5887</v>
      </c>
      <c r="BL47" s="196">
        <f>[3]SKONS!$P$117</f>
        <v>5967</v>
      </c>
      <c r="BM47" s="196">
        <f>[4]SKONS!$Q117</f>
        <v>7451</v>
      </c>
      <c r="BO47" s="256"/>
      <c r="BP47" s="256"/>
      <c r="BQ47" s="256"/>
    </row>
    <row r="48" spans="1:69" ht="14">
      <c r="A48" s="85"/>
      <c r="B48" s="21" t="s">
        <v>216</v>
      </c>
      <c r="C48" s="196">
        <v>0</v>
      </c>
      <c r="D48" s="196">
        <v>0</v>
      </c>
      <c r="E48" s="196">
        <v>0</v>
      </c>
      <c r="F48" s="196"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v>6200</v>
      </c>
      <c r="M48" s="196">
        <v>5592</v>
      </c>
      <c r="N48" s="196">
        <v>5033</v>
      </c>
      <c r="O48" s="196">
        <f>[4]SKONS!I118</f>
        <v>6389</v>
      </c>
      <c r="P48" s="196">
        <f>[3]SKONS!$M$118</f>
        <v>12461</v>
      </c>
      <c r="Q48" s="196">
        <f>[4]SKONS!$Q118</f>
        <v>20551</v>
      </c>
      <c r="R48" s="196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0</v>
      </c>
      <c r="AC48" s="196">
        <v>0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96">
        <v>0</v>
      </c>
      <c r="AS48" s="196">
        <v>6200</v>
      </c>
      <c r="AT48" s="196">
        <v>6132</v>
      </c>
      <c r="AU48" s="196">
        <v>6064</v>
      </c>
      <c r="AV48" s="196">
        <v>5996</v>
      </c>
      <c r="AW48" s="196">
        <v>5592</v>
      </c>
      <c r="AX48" s="196">
        <v>5452</v>
      </c>
      <c r="AY48" s="196">
        <v>5313</v>
      </c>
      <c r="AZ48" s="196">
        <v>5173</v>
      </c>
      <c r="BA48" s="196">
        <v>5033</v>
      </c>
      <c r="BB48" s="196">
        <v>4894</v>
      </c>
      <c r="BC48" s="196">
        <f>[3]SKONS!$G$118</f>
        <v>4753</v>
      </c>
      <c r="BD48" s="196">
        <f>[3]SKONS!$H$118</f>
        <v>5444</v>
      </c>
      <c r="BE48" s="196">
        <f t="shared" si="7"/>
        <v>6389</v>
      </c>
      <c r="BF48" s="196">
        <f>[3]SKONS!$J$118</f>
        <v>7532</v>
      </c>
      <c r="BG48" s="196">
        <f>[3]SKONS!$K$118</f>
        <v>9325</v>
      </c>
      <c r="BH48" s="196">
        <f>[3]SKONS!$L$118</f>
        <v>10516</v>
      </c>
      <c r="BI48" s="196">
        <f>[3]SKONS!$M$118</f>
        <v>12461</v>
      </c>
      <c r="BJ48" s="196">
        <f>[3]SKONS!$N$118</f>
        <v>15033</v>
      </c>
      <c r="BK48" s="196">
        <f>[3]SKONS!$O$118</f>
        <v>17127</v>
      </c>
      <c r="BL48" s="196">
        <f>[3]SKONS!$P$118</f>
        <v>19935</v>
      </c>
      <c r="BM48" s="196">
        <f>[4]SKONS!$Q118</f>
        <v>20551</v>
      </c>
      <c r="BO48" s="256"/>
      <c r="BP48" s="256"/>
      <c r="BQ48" s="256"/>
    </row>
    <row r="49" spans="1:69" s="141" customFormat="1" ht="14">
      <c r="A49" s="130"/>
      <c r="B49" s="21" t="s">
        <v>255</v>
      </c>
      <c r="C49" s="196">
        <v>101</v>
      </c>
      <c r="D49" s="196">
        <v>0</v>
      </c>
      <c r="E49" s="196">
        <v>0</v>
      </c>
      <c r="F49" s="196">
        <v>0</v>
      </c>
      <c r="G49" s="196">
        <v>0</v>
      </c>
      <c r="H49" s="196">
        <v>127</v>
      </c>
      <c r="I49" s="196">
        <v>1420</v>
      </c>
      <c r="J49" s="196">
        <v>10159</v>
      </c>
      <c r="K49" s="196">
        <v>11660</v>
      </c>
      <c r="L49" s="196">
        <v>10335</v>
      </c>
      <c r="M49" s="196">
        <v>7108</v>
      </c>
      <c r="N49" s="196">
        <v>7050</v>
      </c>
      <c r="O49" s="196">
        <f>[4]SKONS!I119</f>
        <v>5386</v>
      </c>
      <c r="P49" s="196">
        <f>[3]SKONS!$M$119</f>
        <v>2113</v>
      </c>
      <c r="Q49" s="196">
        <f>[4]SKONS!$Q119</f>
        <v>239</v>
      </c>
      <c r="R49" s="196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108</v>
      </c>
      <c r="AA49" s="196">
        <v>114</v>
      </c>
      <c r="AB49" s="196">
        <v>121</v>
      </c>
      <c r="AC49" s="196">
        <v>127</v>
      </c>
      <c r="AD49" s="196">
        <v>278</v>
      </c>
      <c r="AE49" s="196">
        <v>303</v>
      </c>
      <c r="AF49" s="196">
        <v>328</v>
      </c>
      <c r="AG49" s="196">
        <v>1420</v>
      </c>
      <c r="AH49" s="196">
        <v>1827</v>
      </c>
      <c r="AI49" s="196">
        <v>5406</v>
      </c>
      <c r="AJ49" s="196">
        <v>8302</v>
      </c>
      <c r="AK49" s="196">
        <v>10159</v>
      </c>
      <c r="AL49" s="196">
        <v>7880</v>
      </c>
      <c r="AM49" s="196">
        <v>9225</v>
      </c>
      <c r="AN49" s="196">
        <v>10001</v>
      </c>
      <c r="AO49" s="196">
        <v>11660</v>
      </c>
      <c r="AP49" s="196">
        <v>7153</v>
      </c>
      <c r="AQ49" s="196">
        <v>7655</v>
      </c>
      <c r="AR49" s="196">
        <v>9905</v>
      </c>
      <c r="AS49" s="196">
        <v>10335</v>
      </c>
      <c r="AT49" s="196">
        <v>5248</v>
      </c>
      <c r="AU49" s="196">
        <v>5936</v>
      </c>
      <c r="AV49" s="196">
        <v>7946</v>
      </c>
      <c r="AW49" s="196">
        <v>7108</v>
      </c>
      <c r="AX49" s="196">
        <v>2682</v>
      </c>
      <c r="AY49" s="196">
        <v>3941</v>
      </c>
      <c r="AZ49" s="196">
        <v>6358</v>
      </c>
      <c r="BA49" s="196">
        <v>7050</v>
      </c>
      <c r="BB49" s="196">
        <v>994</v>
      </c>
      <c r="BC49" s="196">
        <f>[3]SKONS!$G$119</f>
        <v>2314.4208200000003</v>
      </c>
      <c r="BD49" s="196">
        <f>[3]SKONS!$H$119</f>
        <v>4690.2065686999995</v>
      </c>
      <c r="BE49" s="196">
        <f t="shared" si="7"/>
        <v>5386</v>
      </c>
      <c r="BF49" s="196">
        <f>[3]SKONS!$J$119</f>
        <v>360</v>
      </c>
      <c r="BG49" s="196">
        <f>[3]SKONS!$K$119</f>
        <v>417</v>
      </c>
      <c r="BH49" s="196">
        <f>[3]SKONS!$L$119</f>
        <v>497</v>
      </c>
      <c r="BI49" s="196">
        <f>[3]SKONS!$M$119</f>
        <v>2113</v>
      </c>
      <c r="BJ49" s="196">
        <f>[3]SKONS!$N$119</f>
        <v>0</v>
      </c>
      <c r="BK49" s="196">
        <f>[3]SKONS!$O$119</f>
        <v>0</v>
      </c>
      <c r="BL49" s="196">
        <f>[3]SKONS!$P$119</f>
        <v>0</v>
      </c>
      <c r="BM49" s="196">
        <f>[4]SKONS!$Q119</f>
        <v>239</v>
      </c>
      <c r="BO49" s="256"/>
      <c r="BP49" s="256"/>
      <c r="BQ49" s="256"/>
    </row>
    <row r="50" spans="1:69" ht="14" outlineLevel="1">
      <c r="A50" s="85"/>
      <c r="B50" s="21" t="s">
        <v>45</v>
      </c>
      <c r="C50" s="196">
        <v>0</v>
      </c>
      <c r="D50" s="196">
        <v>0</v>
      </c>
      <c r="E50" s="196">
        <v>1010</v>
      </c>
      <c r="F50" s="196">
        <v>1010</v>
      </c>
      <c r="G50" s="196">
        <v>1019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f>[4]SKONS!I120</f>
        <v>0</v>
      </c>
      <c r="P50" s="196">
        <f>[3]SKONS!$M$120</f>
        <v>0</v>
      </c>
      <c r="Q50" s="196">
        <f>[4]SKONS!$Q120</f>
        <v>0</v>
      </c>
      <c r="R50" s="196">
        <v>1010</v>
      </c>
      <c r="S50" s="196">
        <v>1010</v>
      </c>
      <c r="T50" s="196">
        <v>1010</v>
      </c>
      <c r="U50" s="196">
        <v>1010</v>
      </c>
      <c r="V50" s="196">
        <v>1170</v>
      </c>
      <c r="W50" s="196">
        <v>1010</v>
      </c>
      <c r="X50" s="196">
        <v>1010</v>
      </c>
      <c r="Y50" s="196">
        <v>1019</v>
      </c>
      <c r="Z50" s="196">
        <v>1010</v>
      </c>
      <c r="AA50" s="196">
        <v>0</v>
      </c>
      <c r="AB50" s="196">
        <v>0</v>
      </c>
      <c r="AC50" s="196">
        <v>0</v>
      </c>
      <c r="AD50" s="196">
        <v>15</v>
      </c>
      <c r="AE50" s="196">
        <v>0</v>
      </c>
      <c r="AF50" s="196">
        <v>0</v>
      </c>
      <c r="AG50" s="196">
        <v>0</v>
      </c>
      <c r="AH50" s="196">
        <v>0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196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f>[3]SKONS!$G$120</f>
        <v>0</v>
      </c>
      <c r="BD50" s="196">
        <f>[3]SKONS!$H$120</f>
        <v>0</v>
      </c>
      <c r="BE50" s="196">
        <f t="shared" si="7"/>
        <v>0</v>
      </c>
      <c r="BF50" s="196">
        <f>[3]SKONS!$J$120</f>
        <v>0</v>
      </c>
      <c r="BG50" s="196">
        <f>[3]SKONS!$K$120</f>
        <v>0</v>
      </c>
      <c r="BH50" s="196">
        <f>[3]SKONS!$L$120</f>
        <v>0</v>
      </c>
      <c r="BI50" s="196">
        <f>[3]SKONS!$M$120</f>
        <v>0</v>
      </c>
      <c r="BJ50" s="196">
        <f>[3]SKONS!$N$120</f>
        <v>0</v>
      </c>
      <c r="BK50" s="196">
        <f>[3]SKONS!$O$120</f>
        <v>0</v>
      </c>
      <c r="BL50" s="196">
        <f>[3]SKONS!$P$120</f>
        <v>0</v>
      </c>
      <c r="BM50" s="196">
        <f>[4]SKONS!$Q120</f>
        <v>0</v>
      </c>
      <c r="BO50" s="256"/>
      <c r="BP50" s="256"/>
      <c r="BQ50" s="256"/>
    </row>
    <row r="51" spans="1:69" ht="14">
      <c r="A51" s="85"/>
      <c r="B51" s="21" t="s">
        <v>217</v>
      </c>
      <c r="C51" s="196">
        <v>0</v>
      </c>
      <c r="D51" s="196">
        <v>0</v>
      </c>
      <c r="E51" s="196">
        <v>0</v>
      </c>
      <c r="F51" s="196">
        <v>1360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v>14238</v>
      </c>
      <c r="M51" s="196">
        <v>13054</v>
      </c>
      <c r="N51" s="196">
        <v>11835</v>
      </c>
      <c r="O51" s="196">
        <f>[4]SKONS!I121</f>
        <v>13229</v>
      </c>
      <c r="P51" s="320">
        <f>[3]SKONS!$M$121</f>
        <v>12250</v>
      </c>
      <c r="Q51" s="320">
        <f>[4]SKONS!$Q121</f>
        <v>10277</v>
      </c>
      <c r="R51" s="196">
        <v>61</v>
      </c>
      <c r="S51" s="196">
        <v>0</v>
      </c>
      <c r="T51" s="196">
        <v>0</v>
      </c>
      <c r="U51" s="196">
        <v>1360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196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2224</v>
      </c>
      <c r="AR51" s="196">
        <v>2224</v>
      </c>
      <c r="AS51" s="196">
        <v>14238</v>
      </c>
      <c r="AT51" s="196">
        <v>12819</v>
      </c>
      <c r="AU51" s="196">
        <v>12896</v>
      </c>
      <c r="AV51" s="196">
        <v>12975</v>
      </c>
      <c r="AW51" s="196">
        <v>13054</v>
      </c>
      <c r="AX51" s="196">
        <v>11626</v>
      </c>
      <c r="AY51" s="196">
        <v>11695</v>
      </c>
      <c r="AZ51" s="196">
        <v>11765</v>
      </c>
      <c r="BA51" s="196">
        <v>11835</v>
      </c>
      <c r="BB51" s="196">
        <v>10398</v>
      </c>
      <c r="BC51" s="196">
        <f>[3]SKONS!$G$121</f>
        <v>10458</v>
      </c>
      <c r="BD51" s="196">
        <f>[3]SKONS!$H$121</f>
        <v>10518</v>
      </c>
      <c r="BE51" s="196">
        <f t="shared" si="7"/>
        <v>13229</v>
      </c>
      <c r="BF51" s="196">
        <f>[3]SKONS!$J$121</f>
        <v>8164</v>
      </c>
      <c r="BG51" s="196">
        <f>[3]SKONS!$K$121</f>
        <v>8130</v>
      </c>
      <c r="BH51" s="196">
        <f>[3]SKONS!$L$121</f>
        <v>7011</v>
      </c>
      <c r="BI51" s="196">
        <f>[3]SKONS!$M$121</f>
        <v>12250</v>
      </c>
      <c r="BJ51" s="196">
        <f>[3]SKONS!$N$121</f>
        <v>7341</v>
      </c>
      <c r="BK51" s="196">
        <f>[3]SKONS!$O$121</f>
        <v>10592</v>
      </c>
      <c r="BL51" s="196">
        <f>[3]SKONS!$P$121</f>
        <v>10559</v>
      </c>
      <c r="BM51" s="196">
        <f>[4]SKONS!$Q121</f>
        <v>10277</v>
      </c>
      <c r="BO51" s="256"/>
      <c r="BP51" s="256"/>
      <c r="BQ51" s="256"/>
    </row>
    <row r="52" spans="1:69" s="141" customFormat="1" ht="14">
      <c r="A52" s="130"/>
      <c r="B52" s="135" t="s">
        <v>256</v>
      </c>
      <c r="C52" s="195">
        <v>36183</v>
      </c>
      <c r="D52" s="195">
        <v>22941</v>
      </c>
      <c r="E52" s="195">
        <v>530665</v>
      </c>
      <c r="F52" s="195">
        <v>28986</v>
      </c>
      <c r="G52" s="195">
        <v>34233</v>
      </c>
      <c r="H52" s="195">
        <v>45195</v>
      </c>
      <c r="I52" s="195">
        <v>68185</v>
      </c>
      <c r="J52" s="195">
        <v>103586</v>
      </c>
      <c r="K52" s="195">
        <v>100494</v>
      </c>
      <c r="L52" s="195">
        <v>271281</v>
      </c>
      <c r="M52" s="195">
        <v>79905</v>
      </c>
      <c r="N52" s="195">
        <v>60617</v>
      </c>
      <c r="O52" s="195">
        <f>SUM(O53:O64)</f>
        <v>101903</v>
      </c>
      <c r="P52" s="321">
        <f t="shared" ref="P52:BM52" si="8">SUM(P53:P64)</f>
        <v>158394</v>
      </c>
      <c r="Q52" s="321">
        <f t="shared" si="8"/>
        <v>398625</v>
      </c>
      <c r="R52" s="195">
        <f t="shared" si="8"/>
        <v>26459</v>
      </c>
      <c r="S52" s="195">
        <f t="shared" si="8"/>
        <v>115959</v>
      </c>
      <c r="T52" s="195">
        <f t="shared" si="8"/>
        <v>23584</v>
      </c>
      <c r="U52" s="195">
        <f t="shared" si="8"/>
        <v>28986</v>
      </c>
      <c r="V52" s="195">
        <f t="shared" si="8"/>
        <v>39635</v>
      </c>
      <c r="W52" s="195">
        <f t="shared" si="8"/>
        <v>169159</v>
      </c>
      <c r="X52" s="195">
        <f t="shared" si="8"/>
        <v>29297</v>
      </c>
      <c r="Y52" s="195">
        <f t="shared" si="8"/>
        <v>34233</v>
      </c>
      <c r="Z52" s="195">
        <f t="shared" si="8"/>
        <v>78028</v>
      </c>
      <c r="AA52" s="195">
        <f t="shared" si="8"/>
        <v>141397</v>
      </c>
      <c r="AB52" s="195">
        <f t="shared" si="8"/>
        <v>53676</v>
      </c>
      <c r="AC52" s="195">
        <f t="shared" si="8"/>
        <v>45195</v>
      </c>
      <c r="AD52" s="195">
        <f t="shared" si="8"/>
        <v>75112</v>
      </c>
      <c r="AE52" s="195">
        <f t="shared" si="8"/>
        <v>106066</v>
      </c>
      <c r="AF52" s="195">
        <f t="shared" si="8"/>
        <v>58362</v>
      </c>
      <c r="AG52" s="195">
        <f t="shared" si="8"/>
        <v>68185</v>
      </c>
      <c r="AH52" s="195">
        <f t="shared" si="8"/>
        <v>109519</v>
      </c>
      <c r="AI52" s="195">
        <f t="shared" si="8"/>
        <v>92336</v>
      </c>
      <c r="AJ52" s="195">
        <f t="shared" si="8"/>
        <v>94960</v>
      </c>
      <c r="AK52" s="195">
        <f t="shared" si="8"/>
        <v>103586</v>
      </c>
      <c r="AL52" s="195">
        <f t="shared" si="8"/>
        <v>108751</v>
      </c>
      <c r="AM52" s="195">
        <f t="shared" si="8"/>
        <v>221640</v>
      </c>
      <c r="AN52" s="195">
        <f t="shared" si="8"/>
        <v>97425</v>
      </c>
      <c r="AO52" s="195">
        <f t="shared" si="8"/>
        <v>100494</v>
      </c>
      <c r="AP52" s="195">
        <f t="shared" si="8"/>
        <v>286885</v>
      </c>
      <c r="AQ52" s="195">
        <f t="shared" si="8"/>
        <v>370615</v>
      </c>
      <c r="AR52" s="195">
        <f t="shared" si="8"/>
        <v>259205</v>
      </c>
      <c r="AS52" s="195">
        <f t="shared" si="8"/>
        <v>271281</v>
      </c>
      <c r="AT52" s="195">
        <f t="shared" si="8"/>
        <v>159065</v>
      </c>
      <c r="AU52" s="195">
        <f t="shared" si="8"/>
        <v>229882</v>
      </c>
      <c r="AV52" s="195">
        <f t="shared" si="8"/>
        <v>76771</v>
      </c>
      <c r="AW52" s="195">
        <f t="shared" si="8"/>
        <v>79905</v>
      </c>
      <c r="AX52" s="195">
        <f t="shared" si="8"/>
        <v>102106</v>
      </c>
      <c r="AY52" s="195">
        <f t="shared" si="8"/>
        <v>193296</v>
      </c>
      <c r="AZ52" s="195">
        <f t="shared" si="8"/>
        <v>74863</v>
      </c>
      <c r="BA52" s="195">
        <f t="shared" si="8"/>
        <v>60617</v>
      </c>
      <c r="BB52" s="195">
        <f t="shared" si="8"/>
        <v>138482</v>
      </c>
      <c r="BC52" s="195">
        <f t="shared" si="8"/>
        <v>255724.39725000004</v>
      </c>
      <c r="BD52" s="195">
        <f>[3]SKONS!$H$122</f>
        <v>85616.976999999999</v>
      </c>
      <c r="BE52" s="195">
        <f t="shared" si="8"/>
        <v>101903</v>
      </c>
      <c r="BF52" s="195">
        <f t="shared" si="8"/>
        <v>149619</v>
      </c>
      <c r="BG52" s="195">
        <f t="shared" si="8"/>
        <v>258603</v>
      </c>
      <c r="BH52" s="195">
        <f t="shared" si="8"/>
        <v>157821</v>
      </c>
      <c r="BI52" s="195">
        <f t="shared" si="8"/>
        <v>158394</v>
      </c>
      <c r="BJ52" s="195">
        <f t="shared" si="8"/>
        <v>348771</v>
      </c>
      <c r="BK52" s="195">
        <f t="shared" si="8"/>
        <v>379577</v>
      </c>
      <c r="BL52" s="195">
        <f t="shared" si="8"/>
        <v>232988.47899999999</v>
      </c>
      <c r="BM52" s="195">
        <f t="shared" si="8"/>
        <v>398625</v>
      </c>
      <c r="BO52" s="256"/>
      <c r="BP52" s="256"/>
      <c r="BQ52" s="256"/>
    </row>
    <row r="53" spans="1:69" ht="14">
      <c r="A53" s="85"/>
      <c r="B53" s="21" t="s">
        <v>42</v>
      </c>
      <c r="C53" s="196">
        <v>0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682</v>
      </c>
      <c r="L53" s="196">
        <v>122882</v>
      </c>
      <c r="M53" s="196">
        <v>1938</v>
      </c>
      <c r="N53" s="196">
        <v>1938</v>
      </c>
      <c r="O53" s="196">
        <f>[4]SKONS!I123</f>
        <v>1932</v>
      </c>
      <c r="P53" s="320">
        <f>[3]SKONS!$M$123</f>
        <v>1167</v>
      </c>
      <c r="Q53" s="320">
        <f>[4]SKONS!$Q123</f>
        <v>246278</v>
      </c>
      <c r="R53" s="196">
        <v>0</v>
      </c>
      <c r="S53" s="196">
        <v>0</v>
      </c>
      <c r="T53" s="196">
        <v>0</v>
      </c>
      <c r="U53" s="196">
        <v>0</v>
      </c>
      <c r="V53" s="196">
        <v>0</v>
      </c>
      <c r="W53" s="196">
        <v>0</v>
      </c>
      <c r="X53" s="196">
        <v>0</v>
      </c>
      <c r="Y53" s="196">
        <v>0</v>
      </c>
      <c r="Z53" s="196">
        <v>4088</v>
      </c>
      <c r="AA53" s="196">
        <v>7917</v>
      </c>
      <c r="AB53" s="196">
        <v>3917</v>
      </c>
      <c r="AC53" s="196">
        <v>0</v>
      </c>
      <c r="AD53" s="196">
        <v>3214</v>
      </c>
      <c r="AE53" s="196">
        <v>6419</v>
      </c>
      <c r="AF53" s="196">
        <v>2377</v>
      </c>
      <c r="AG53" s="196">
        <v>0</v>
      </c>
      <c r="AH53" s="196">
        <v>2336</v>
      </c>
      <c r="AI53" s="196">
        <v>0</v>
      </c>
      <c r="AJ53" s="196">
        <v>2375</v>
      </c>
      <c r="AK53" s="196">
        <v>0</v>
      </c>
      <c r="AL53" s="196">
        <v>1935</v>
      </c>
      <c r="AM53" s="196">
        <v>0</v>
      </c>
      <c r="AN53" s="196">
        <v>1814</v>
      </c>
      <c r="AO53" s="196">
        <v>682</v>
      </c>
      <c r="AP53" s="196">
        <v>122881</v>
      </c>
      <c r="AQ53" s="196">
        <v>121047</v>
      </c>
      <c r="AR53" s="196">
        <v>123002</v>
      </c>
      <c r="AS53" s="196">
        <v>122882</v>
      </c>
      <c r="AT53" s="196">
        <v>2069</v>
      </c>
      <c r="AU53" s="196">
        <v>1896</v>
      </c>
      <c r="AV53" s="196">
        <v>2100</v>
      </c>
      <c r="AW53" s="196">
        <v>1938</v>
      </c>
      <c r="AX53" s="196">
        <v>2070</v>
      </c>
      <c r="AY53" s="196">
        <v>1899</v>
      </c>
      <c r="AZ53" s="196">
        <v>2099</v>
      </c>
      <c r="BA53" s="196">
        <v>1938</v>
      </c>
      <c r="BB53" s="196">
        <v>2068</v>
      </c>
      <c r="BC53" s="196">
        <f>[3]SKONS!$G$123</f>
        <v>1893</v>
      </c>
      <c r="BD53" s="196">
        <f>[3]SKONS!$H$123</f>
        <v>2097</v>
      </c>
      <c r="BE53" s="196">
        <f t="shared" ref="BE53:BE64" si="9">+O53</f>
        <v>1932</v>
      </c>
      <c r="BF53" s="196">
        <f>[3]SKONS!$J$123</f>
        <v>2087</v>
      </c>
      <c r="BG53" s="196">
        <f>[3]SKONS!$K$123</f>
        <v>1902</v>
      </c>
      <c r="BH53" s="196">
        <f>[3]SKONS!$L$123</f>
        <v>2098</v>
      </c>
      <c r="BI53" s="196">
        <f>[3]SKONS!$M$123</f>
        <v>1167</v>
      </c>
      <c r="BJ53" s="196">
        <f>[3]SKONS!$N$123</f>
        <v>121733</v>
      </c>
      <c r="BK53" s="196">
        <f>[3]SKONS!$O$123</f>
        <v>121127</v>
      </c>
      <c r="BL53" s="196">
        <f>[3]SKONS!$P$123</f>
        <v>121817</v>
      </c>
      <c r="BM53" s="196">
        <f>[4]SKONS!$Q123</f>
        <v>246278</v>
      </c>
      <c r="BO53" s="256"/>
      <c r="BP53" s="256"/>
      <c r="BQ53" s="256"/>
    </row>
    <row r="54" spans="1:69" ht="14">
      <c r="A54" s="85"/>
      <c r="B54" s="21" t="s">
        <v>47</v>
      </c>
      <c r="C54" s="196">
        <v>10202</v>
      </c>
      <c r="D54" s="196">
        <v>10980</v>
      </c>
      <c r="E54" s="196">
        <v>7064</v>
      </c>
      <c r="F54" s="196">
        <v>7472</v>
      </c>
      <c r="G54" s="196">
        <v>10516</v>
      </c>
      <c r="H54" s="196">
        <v>4284</v>
      </c>
      <c r="I54" s="196">
        <v>12738</v>
      </c>
      <c r="J54" s="196">
        <v>10017</v>
      </c>
      <c r="K54" s="196">
        <v>8597</v>
      </c>
      <c r="L54" s="196">
        <v>6387</v>
      </c>
      <c r="M54" s="196">
        <v>21303</v>
      </c>
      <c r="N54" s="196">
        <v>8575</v>
      </c>
      <c r="O54" s="196">
        <f>[4]SKONS!I124</f>
        <v>11584</v>
      </c>
      <c r="P54" s="320">
        <f>[3]SKONS!$M$124</f>
        <v>15117</v>
      </c>
      <c r="Q54" s="320">
        <f>[4]SKONS!$Q124</f>
        <v>13704</v>
      </c>
      <c r="R54" s="196">
        <v>3632</v>
      </c>
      <c r="S54" s="196">
        <v>4287</v>
      </c>
      <c r="T54" s="196">
        <v>3106</v>
      </c>
      <c r="U54" s="196">
        <v>7472</v>
      </c>
      <c r="V54" s="196">
        <v>3932</v>
      </c>
      <c r="W54" s="196">
        <v>3301</v>
      </c>
      <c r="X54" s="196">
        <v>2652</v>
      </c>
      <c r="Y54" s="196">
        <v>10516</v>
      </c>
      <c r="Z54" s="196">
        <v>16829</v>
      </c>
      <c r="AA54" s="196">
        <v>11533</v>
      </c>
      <c r="AB54" s="196">
        <v>6108</v>
      </c>
      <c r="AC54" s="196">
        <v>4284</v>
      </c>
      <c r="AD54" s="196">
        <v>8924</v>
      </c>
      <c r="AE54" s="196">
        <v>3518</v>
      </c>
      <c r="AF54" s="196">
        <v>5402</v>
      </c>
      <c r="AG54" s="196">
        <v>12738</v>
      </c>
      <c r="AH54" s="196">
        <v>3763</v>
      </c>
      <c r="AI54" s="196">
        <v>6967</v>
      </c>
      <c r="AJ54" s="196">
        <v>13747</v>
      </c>
      <c r="AK54" s="196">
        <v>10017</v>
      </c>
      <c r="AL54" s="196">
        <v>9974</v>
      </c>
      <c r="AM54" s="196">
        <v>19634</v>
      </c>
      <c r="AN54" s="196">
        <v>7879</v>
      </c>
      <c r="AO54" s="196">
        <v>8597</v>
      </c>
      <c r="AP54" s="196">
        <v>6182</v>
      </c>
      <c r="AQ54" s="196">
        <v>6288</v>
      </c>
      <c r="AR54" s="196">
        <v>2841</v>
      </c>
      <c r="AS54" s="196">
        <v>6387</v>
      </c>
      <c r="AT54" s="196">
        <v>6199</v>
      </c>
      <c r="AU54" s="196">
        <v>3496</v>
      </c>
      <c r="AV54" s="196">
        <v>6169</v>
      </c>
      <c r="AW54" s="196">
        <v>21303</v>
      </c>
      <c r="AX54" s="196">
        <v>23849</v>
      </c>
      <c r="AY54" s="196">
        <v>18775</v>
      </c>
      <c r="AZ54" s="196">
        <v>7905</v>
      </c>
      <c r="BA54" s="196">
        <v>8575</v>
      </c>
      <c r="BB54" s="196">
        <v>19855</v>
      </c>
      <c r="BC54" s="196">
        <f>[3]SKONS!$G$124</f>
        <v>31901.59534</v>
      </c>
      <c r="BD54" s="196">
        <f>[3]SKONS!$H$124</f>
        <v>13788</v>
      </c>
      <c r="BE54" s="196">
        <f t="shared" si="9"/>
        <v>11584</v>
      </c>
      <c r="BF54" s="196">
        <f>[3]SKONS!$J$124</f>
        <v>21408</v>
      </c>
      <c r="BG54" s="196">
        <f>[3]SKONS!$K$124</f>
        <v>22217</v>
      </c>
      <c r="BH54" s="196">
        <f>[3]SKONS!$L$124</f>
        <v>9663</v>
      </c>
      <c r="BI54" s="196">
        <f>[3]SKONS!$M$124</f>
        <v>15117</v>
      </c>
      <c r="BJ54" s="196">
        <f>[3]SKONS!$N$124</f>
        <v>19445</v>
      </c>
      <c r="BK54" s="196">
        <f>[3]SKONS!$O$124</f>
        <v>12551</v>
      </c>
      <c r="BL54" s="196">
        <f>[3]SKONS!$P$124</f>
        <v>12948</v>
      </c>
      <c r="BM54" s="196">
        <f>[4]SKONS!$Q124</f>
        <v>13704</v>
      </c>
      <c r="BO54" s="256"/>
      <c r="BP54" s="256"/>
      <c r="BQ54" s="256"/>
    </row>
    <row r="55" spans="1:69" ht="14">
      <c r="A55" s="85"/>
      <c r="B55" s="21" t="s">
        <v>43</v>
      </c>
      <c r="C55" s="196">
        <v>6731</v>
      </c>
      <c r="D55" s="196">
        <v>8277</v>
      </c>
      <c r="E55" s="196">
        <v>10325</v>
      </c>
      <c r="F55" s="196">
        <v>9790</v>
      </c>
      <c r="G55" s="196">
        <v>12851</v>
      </c>
      <c r="H55" s="196">
        <v>12574</v>
      </c>
      <c r="I55" s="196">
        <v>11511</v>
      </c>
      <c r="J55" s="196">
        <v>9911</v>
      </c>
      <c r="K55" s="196">
        <v>9457</v>
      </c>
      <c r="L55" s="196">
        <v>8114</v>
      </c>
      <c r="M55" s="196">
        <v>12958</v>
      </c>
      <c r="N55" s="196">
        <v>14278</v>
      </c>
      <c r="O55" s="196">
        <f>[4]SKONS!I125</f>
        <v>17175</v>
      </c>
      <c r="P55" s="320">
        <f>[3]SKONS!$M$125</f>
        <v>23750</v>
      </c>
      <c r="Q55" s="320">
        <f>[4]SKONS!$Q125</f>
        <v>31106</v>
      </c>
      <c r="R55" s="196">
        <v>5990</v>
      </c>
      <c r="S55" s="196">
        <v>7436</v>
      </c>
      <c r="T55" s="196">
        <v>9228</v>
      </c>
      <c r="U55" s="196">
        <v>9790</v>
      </c>
      <c r="V55" s="196">
        <v>4542</v>
      </c>
      <c r="W55" s="196">
        <v>7013</v>
      </c>
      <c r="X55" s="196">
        <v>9538</v>
      </c>
      <c r="Y55" s="196">
        <v>12851</v>
      </c>
      <c r="Z55" s="196">
        <v>6106</v>
      </c>
      <c r="AA55" s="196">
        <v>7794</v>
      </c>
      <c r="AB55" s="196">
        <v>10317</v>
      </c>
      <c r="AC55" s="196">
        <v>12574</v>
      </c>
      <c r="AD55" s="196">
        <v>10601</v>
      </c>
      <c r="AE55" s="196">
        <v>11997</v>
      </c>
      <c r="AF55" s="196">
        <v>12844</v>
      </c>
      <c r="AG55" s="196">
        <v>11511</v>
      </c>
      <c r="AH55" s="196">
        <v>9240</v>
      </c>
      <c r="AI55" s="196">
        <v>10254</v>
      </c>
      <c r="AJ55" s="196">
        <v>9510</v>
      </c>
      <c r="AK55" s="196">
        <v>9911</v>
      </c>
      <c r="AL55" s="196">
        <v>7632</v>
      </c>
      <c r="AM55" s="196">
        <v>9584</v>
      </c>
      <c r="AN55" s="196">
        <v>11150</v>
      </c>
      <c r="AO55" s="196">
        <v>9457</v>
      </c>
      <c r="AP55" s="196">
        <v>7246</v>
      </c>
      <c r="AQ55" s="196">
        <v>10379</v>
      </c>
      <c r="AR55" s="196">
        <v>8872</v>
      </c>
      <c r="AS55" s="196">
        <v>8114</v>
      </c>
      <c r="AT55" s="196">
        <v>5812</v>
      </c>
      <c r="AU55" s="196">
        <v>8060</v>
      </c>
      <c r="AV55" s="196">
        <v>10515</v>
      </c>
      <c r="AW55" s="196">
        <v>12958</v>
      </c>
      <c r="AX55" s="196">
        <v>8141</v>
      </c>
      <c r="AY55" s="196">
        <v>10525</v>
      </c>
      <c r="AZ55" s="196">
        <v>11684</v>
      </c>
      <c r="BA55" s="196">
        <v>14278</v>
      </c>
      <c r="BB55" s="196">
        <v>12970</v>
      </c>
      <c r="BC55" s="196">
        <f>[3]SKONS!$G$125</f>
        <v>13624</v>
      </c>
      <c r="BD55" s="196">
        <f>[3]SKONS!$H$125</f>
        <v>16474</v>
      </c>
      <c r="BE55" s="196">
        <f t="shared" si="9"/>
        <v>17175</v>
      </c>
      <c r="BF55" s="196">
        <f>[3]SKONS!$J$125</f>
        <v>15788</v>
      </c>
      <c r="BG55" s="196">
        <f>[3]SKONS!$K$125</f>
        <v>14886</v>
      </c>
      <c r="BH55" s="196">
        <f>[3]SKONS!$L$125</f>
        <v>17119</v>
      </c>
      <c r="BI55" s="196">
        <f>[3]SKONS!$M$125</f>
        <v>23750</v>
      </c>
      <c r="BJ55" s="196">
        <f>[3]SKONS!$N$125</f>
        <v>29365</v>
      </c>
      <c r="BK55" s="196">
        <f>[3]SKONS!$O$125</f>
        <v>20232</v>
      </c>
      <c r="BL55" s="196">
        <f>[3]SKONS!$P$125</f>
        <v>22306</v>
      </c>
      <c r="BM55" s="196">
        <f>[4]SKONS!$Q125</f>
        <v>31106</v>
      </c>
      <c r="BO55" s="256"/>
      <c r="BP55" s="256"/>
      <c r="BQ55" s="256"/>
    </row>
    <row r="56" spans="1:69" ht="14">
      <c r="A56" s="85"/>
      <c r="B56" s="21" t="s">
        <v>44</v>
      </c>
      <c r="C56" s="196">
        <v>22</v>
      </c>
      <c r="D56" s="196">
        <v>38</v>
      </c>
      <c r="E56" s="196">
        <v>41</v>
      </c>
      <c r="F56" s="196">
        <v>73</v>
      </c>
      <c r="G56" s="196">
        <v>61</v>
      </c>
      <c r="H56" s="196">
        <v>336</v>
      </c>
      <c r="I56" s="196">
        <v>365</v>
      </c>
      <c r="J56" s="196">
        <v>154</v>
      </c>
      <c r="K56" s="196">
        <v>55</v>
      </c>
      <c r="L56" s="196">
        <v>62</v>
      </c>
      <c r="M56" s="196">
        <v>31</v>
      </c>
      <c r="N56" s="196">
        <v>0</v>
      </c>
      <c r="O56" s="196">
        <f>[4]SKONS!I126</f>
        <v>0</v>
      </c>
      <c r="P56" s="320">
        <f>[3]SKONS!$M$126</f>
        <v>0</v>
      </c>
      <c r="Q56" s="320">
        <f>[4]SKONS!$Q126</f>
        <v>0</v>
      </c>
      <c r="R56" s="196">
        <v>80</v>
      </c>
      <c r="S56" s="196">
        <v>56</v>
      </c>
      <c r="T56" s="196">
        <v>43</v>
      </c>
      <c r="U56" s="196">
        <v>73</v>
      </c>
      <c r="V56" s="196">
        <v>71</v>
      </c>
      <c r="W56" s="196">
        <v>66</v>
      </c>
      <c r="X56" s="196">
        <v>66</v>
      </c>
      <c r="Y56" s="196">
        <v>61</v>
      </c>
      <c r="Z56" s="196">
        <v>283</v>
      </c>
      <c r="AA56" s="196">
        <v>229</v>
      </c>
      <c r="AB56" s="196">
        <v>356</v>
      </c>
      <c r="AC56" s="196">
        <v>336</v>
      </c>
      <c r="AD56" s="196">
        <v>337</v>
      </c>
      <c r="AE56" s="196">
        <v>364</v>
      </c>
      <c r="AF56" s="196">
        <v>460</v>
      </c>
      <c r="AG56" s="196">
        <v>365</v>
      </c>
      <c r="AH56" s="196">
        <v>338</v>
      </c>
      <c r="AI56" s="196">
        <v>265</v>
      </c>
      <c r="AJ56" s="196">
        <v>224</v>
      </c>
      <c r="AK56" s="196">
        <v>154</v>
      </c>
      <c r="AL56" s="196">
        <v>186</v>
      </c>
      <c r="AM56" s="196">
        <v>79</v>
      </c>
      <c r="AN56" s="196">
        <v>55</v>
      </c>
      <c r="AO56" s="196">
        <v>55</v>
      </c>
      <c r="AP56" s="196">
        <v>55</v>
      </c>
      <c r="AQ56" s="196">
        <v>55</v>
      </c>
      <c r="AR56" s="196">
        <v>61</v>
      </c>
      <c r="AS56" s="196">
        <v>62</v>
      </c>
      <c r="AT56" s="196">
        <v>62</v>
      </c>
      <c r="AU56" s="196">
        <v>64</v>
      </c>
      <c r="AV56" s="196">
        <v>48</v>
      </c>
      <c r="AW56" s="196">
        <v>31</v>
      </c>
      <c r="AX56" s="196">
        <v>15</v>
      </c>
      <c r="AY56" s="196">
        <v>0</v>
      </c>
      <c r="AZ56" s="196">
        <v>0</v>
      </c>
      <c r="BA56" s="196">
        <v>0</v>
      </c>
      <c r="BB56" s="196">
        <v>0</v>
      </c>
      <c r="BC56" s="196">
        <f>[3]SKONS!$G$126</f>
        <v>0</v>
      </c>
      <c r="BD56" s="196">
        <f>[3]SKONS!$H$126</f>
        <v>0</v>
      </c>
      <c r="BE56" s="196">
        <f t="shared" si="9"/>
        <v>0</v>
      </c>
      <c r="BF56" s="196">
        <f>[3]SKONS!$J$126</f>
        <v>0</v>
      </c>
      <c r="BG56" s="196">
        <f>[3]SKONS!$K$126</f>
        <v>0</v>
      </c>
      <c r="BH56" s="196">
        <f>[3]SKONS!$L$126</f>
        <v>0</v>
      </c>
      <c r="BI56" s="196">
        <f>[3]SKONS!$M$126</f>
        <v>0</v>
      </c>
      <c r="BJ56" s="196">
        <f>[3]SKONS!$N$126</f>
        <v>0</v>
      </c>
      <c r="BK56" s="196">
        <f>[3]SKONS!$O$126</f>
        <v>0</v>
      </c>
      <c r="BL56" s="196">
        <f>[3]SKONS!$P$126</f>
        <v>0</v>
      </c>
      <c r="BM56" s="196">
        <f>[4]SKONS!$Q126</f>
        <v>0</v>
      </c>
      <c r="BO56" s="256"/>
      <c r="BP56" s="256"/>
      <c r="BQ56" s="256"/>
    </row>
    <row r="57" spans="1:69" ht="14">
      <c r="A57" s="85"/>
      <c r="B57" s="21" t="s">
        <v>197</v>
      </c>
      <c r="C57" s="196">
        <v>0</v>
      </c>
      <c r="D57" s="196">
        <v>0</v>
      </c>
      <c r="E57" s="196">
        <v>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f>[4]SKONS!I127</f>
        <v>5116</v>
      </c>
      <c r="P57" s="320">
        <f>[3]SKONS!$M$127</f>
        <v>5396</v>
      </c>
      <c r="Q57" s="320">
        <f>[4]SKONS!$Q127</f>
        <v>5393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96">
        <v>0</v>
      </c>
      <c r="AS57" s="196">
        <v>0</v>
      </c>
      <c r="AT57" s="196">
        <v>0</v>
      </c>
      <c r="AU57" s="196">
        <v>0</v>
      </c>
      <c r="AV57" s="196">
        <v>0</v>
      </c>
      <c r="AW57" s="196">
        <v>0</v>
      </c>
      <c r="AX57" s="196">
        <v>0</v>
      </c>
      <c r="AY57" s="196">
        <v>0</v>
      </c>
      <c r="AZ57" s="196">
        <v>0</v>
      </c>
      <c r="BA57" s="196">
        <v>0</v>
      </c>
      <c r="BB57" s="196">
        <v>5359</v>
      </c>
      <c r="BC57" s="196">
        <f>[3]SKONS!$G$127</f>
        <v>5011.44254</v>
      </c>
      <c r="BD57" s="196">
        <f>[3]SKONS!$H$127</f>
        <v>5051</v>
      </c>
      <c r="BE57" s="196">
        <f t="shared" si="9"/>
        <v>5116</v>
      </c>
      <c r="BF57" s="196">
        <f>[3]SKONS!$J$127</f>
        <v>5207</v>
      </c>
      <c r="BG57" s="196">
        <f>[3]SKONS!$K$127</f>
        <v>5349</v>
      </c>
      <c r="BH57" s="196">
        <f>[3]SKONS!$L$127</f>
        <v>5365</v>
      </c>
      <c r="BI57" s="196">
        <f>[3]SKONS!$M$127</f>
        <v>5396</v>
      </c>
      <c r="BJ57" s="196">
        <f>[3]SKONS!$N$127</f>
        <v>5676</v>
      </c>
      <c r="BK57" s="196">
        <f>[3]SKONS!$O$127</f>
        <v>5411</v>
      </c>
      <c r="BL57" s="196">
        <f>[3]SKONS!$P$127</f>
        <v>5409</v>
      </c>
      <c r="BM57" s="196">
        <f>[4]SKONS!$Q127</f>
        <v>5393</v>
      </c>
      <c r="BO57" s="256"/>
      <c r="BP57" s="256"/>
      <c r="BQ57" s="256"/>
    </row>
    <row r="58" spans="1:69" s="141" customFormat="1" ht="14">
      <c r="A58" s="130"/>
      <c r="B58" s="21" t="s">
        <v>209</v>
      </c>
      <c r="C58" s="196">
        <v>17327</v>
      </c>
      <c r="D58" s="196">
        <v>0</v>
      </c>
      <c r="E58" s="196">
        <v>0</v>
      </c>
      <c r="F58" s="196">
        <v>0</v>
      </c>
      <c r="G58" s="196">
        <v>5011</v>
      </c>
      <c r="H58" s="196">
        <v>2469</v>
      </c>
      <c r="I58" s="196">
        <v>526</v>
      </c>
      <c r="J58" s="196">
        <v>961</v>
      </c>
      <c r="K58" s="196">
        <v>2350</v>
      </c>
      <c r="L58" s="196">
        <v>15615</v>
      </c>
      <c r="M58" s="196">
        <v>9112</v>
      </c>
      <c r="N58" s="196">
        <v>6329</v>
      </c>
      <c r="O58" s="196">
        <f>[4]SKONS!I128</f>
        <v>1553</v>
      </c>
      <c r="P58" s="320">
        <f>[3]SKONS!$M$128-2</f>
        <v>6742</v>
      </c>
      <c r="Q58" s="320">
        <f>[4]SKONS!$Q128</f>
        <v>6167</v>
      </c>
      <c r="R58" s="196">
        <v>0</v>
      </c>
      <c r="S58" s="196">
        <v>1277</v>
      </c>
      <c r="T58" s="196">
        <v>2099</v>
      </c>
      <c r="U58" s="196">
        <v>0</v>
      </c>
      <c r="V58" s="196">
        <v>4416</v>
      </c>
      <c r="W58" s="196">
        <v>5569</v>
      </c>
      <c r="X58" s="196">
        <v>6709</v>
      </c>
      <c r="Y58" s="196">
        <v>5011</v>
      </c>
      <c r="Z58" s="196">
        <v>7089</v>
      </c>
      <c r="AA58" s="196">
        <v>1671</v>
      </c>
      <c r="AB58" s="196">
        <v>1407</v>
      </c>
      <c r="AC58" s="196">
        <v>2469</v>
      </c>
      <c r="AD58" s="196">
        <v>1574</v>
      </c>
      <c r="AE58" s="196">
        <v>167</v>
      </c>
      <c r="AF58" s="196">
        <v>838</v>
      </c>
      <c r="AG58" s="196">
        <v>526</v>
      </c>
      <c r="AH58" s="196">
        <v>1701</v>
      </c>
      <c r="AI58" s="196">
        <v>465</v>
      </c>
      <c r="AJ58" s="196">
        <v>1456</v>
      </c>
      <c r="AK58" s="196">
        <v>961</v>
      </c>
      <c r="AL58" s="196">
        <v>1771</v>
      </c>
      <c r="AM58" s="196">
        <v>6647</v>
      </c>
      <c r="AN58" s="196">
        <v>1980</v>
      </c>
      <c r="AO58" s="196">
        <v>2350</v>
      </c>
      <c r="AP58" s="196">
        <v>8519</v>
      </c>
      <c r="AQ58" s="196">
        <v>10381</v>
      </c>
      <c r="AR58" s="196">
        <v>11372</v>
      </c>
      <c r="AS58" s="196">
        <v>15615</v>
      </c>
      <c r="AT58" s="196">
        <v>12578</v>
      </c>
      <c r="AU58" s="196">
        <v>6987</v>
      </c>
      <c r="AV58" s="196">
        <v>3977</v>
      </c>
      <c r="AW58" s="196">
        <v>9112</v>
      </c>
      <c r="AX58" s="196">
        <v>4736</v>
      </c>
      <c r="AY58" s="196">
        <v>11788</v>
      </c>
      <c r="AZ58" s="196">
        <v>4166</v>
      </c>
      <c r="BA58" s="196">
        <v>6329</v>
      </c>
      <c r="BB58" s="196">
        <v>10388</v>
      </c>
      <c r="BC58" s="196">
        <f>[3]SKONS!$G$128</f>
        <v>8552.0210000000006</v>
      </c>
      <c r="BD58" s="196">
        <f>[3]SKONS!$H$128</f>
        <v>1530.9770000000003</v>
      </c>
      <c r="BE58" s="196">
        <f t="shared" si="9"/>
        <v>1553</v>
      </c>
      <c r="BF58" s="196">
        <f>[3]SKONS!$J$128</f>
        <v>2367</v>
      </c>
      <c r="BG58" s="196">
        <f>[3]SKONS!$K$128</f>
        <v>1751</v>
      </c>
      <c r="BH58" s="196">
        <f>[3]SKONS!$L$128</f>
        <v>6359</v>
      </c>
      <c r="BI58" s="196">
        <f>[3]SKONS!$M$128-2</f>
        <v>6742</v>
      </c>
      <c r="BJ58" s="196">
        <f>[3]SKONS!$N$128</f>
        <v>16558</v>
      </c>
      <c r="BK58" s="196">
        <f>[3]SKONS!$O$128</f>
        <v>10147</v>
      </c>
      <c r="BL58" s="196">
        <f>[3]SKONS!$P$128</f>
        <v>6515</v>
      </c>
      <c r="BM58" s="196">
        <f>[4]SKONS!$Q128</f>
        <v>6167</v>
      </c>
      <c r="BO58" s="256"/>
      <c r="BP58" s="256"/>
      <c r="BQ58" s="256"/>
    </row>
    <row r="59" spans="1:69" ht="14">
      <c r="A59" s="85"/>
      <c r="B59" s="21" t="s">
        <v>48</v>
      </c>
      <c r="C59" s="196">
        <v>0</v>
      </c>
      <c r="D59" s="196">
        <v>0</v>
      </c>
      <c r="E59" s="196">
        <v>0</v>
      </c>
      <c r="F59" s="196">
        <v>0</v>
      </c>
      <c r="G59" s="196">
        <v>0</v>
      </c>
      <c r="H59" s="196">
        <v>13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f>[4]SKONS!I129</f>
        <v>0</v>
      </c>
      <c r="P59" s="320">
        <f>[3]SKONS!$M$129</f>
        <v>0</v>
      </c>
      <c r="Q59" s="320">
        <f>[4]SKONS!$Q129</f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19332</v>
      </c>
      <c r="AB59" s="196">
        <v>1760</v>
      </c>
      <c r="AC59" s="196">
        <v>13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196">
        <v>0</v>
      </c>
      <c r="AJ59" s="196">
        <v>0</v>
      </c>
      <c r="AK59" s="196">
        <v>0</v>
      </c>
      <c r="AL59" s="196">
        <v>0</v>
      </c>
      <c r="AM59" s="196">
        <v>0</v>
      </c>
      <c r="AN59" s="196">
        <v>0</v>
      </c>
      <c r="AO59" s="196">
        <v>0</v>
      </c>
      <c r="AP59" s="196">
        <v>0</v>
      </c>
      <c r="AQ59" s="196">
        <v>0</v>
      </c>
      <c r="AR59" s="196">
        <v>0</v>
      </c>
      <c r="AS59" s="196">
        <v>0</v>
      </c>
      <c r="AT59" s="196">
        <v>59798</v>
      </c>
      <c r="AU59" s="196">
        <v>59958</v>
      </c>
      <c r="AV59" s="196">
        <v>20021</v>
      </c>
      <c r="AW59" s="196">
        <v>0</v>
      </c>
      <c r="AX59" s="196">
        <v>0</v>
      </c>
      <c r="AY59" s="196">
        <v>0</v>
      </c>
      <c r="AZ59" s="196">
        <v>0</v>
      </c>
      <c r="BA59" s="196">
        <v>0</v>
      </c>
      <c r="BB59" s="196">
        <v>0</v>
      </c>
      <c r="BC59" s="196">
        <f>[3]SKONS!$G$129</f>
        <v>0</v>
      </c>
      <c r="BD59" s="196">
        <f>[3]SKONS!$H$129</f>
        <v>0</v>
      </c>
      <c r="BE59" s="196">
        <f t="shared" si="9"/>
        <v>0</v>
      </c>
      <c r="BF59" s="196">
        <f>[3]SKONS!$J$129</f>
        <v>0</v>
      </c>
      <c r="BG59" s="196">
        <f>[3]SKONS!$K$129</f>
        <v>0</v>
      </c>
      <c r="BH59" s="196">
        <f>[3]SKONS!$L$129</f>
        <v>0</v>
      </c>
      <c r="BI59" s="196">
        <f>[3]SKONS!$M$129</f>
        <v>0</v>
      </c>
      <c r="BJ59" s="196">
        <f>[3]SKONS!$N$129</f>
        <v>0</v>
      </c>
      <c r="BK59" s="196">
        <f>[3]SKONS!$O$129</f>
        <v>0</v>
      </c>
      <c r="BL59" s="196">
        <f>[3]SKONS!$P$129</f>
        <v>0</v>
      </c>
      <c r="BM59" s="196">
        <f>[4]SKONS!$Q129</f>
        <v>0</v>
      </c>
      <c r="BO59" s="256"/>
      <c r="BP59" s="256"/>
      <c r="BQ59" s="256"/>
    </row>
    <row r="60" spans="1:69" ht="14">
      <c r="A60" s="85"/>
      <c r="B60" s="21" t="s">
        <v>183</v>
      </c>
      <c r="C60" s="196">
        <v>0</v>
      </c>
      <c r="D60" s="196">
        <v>0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3581</v>
      </c>
      <c r="O60" s="196">
        <f>[4]SKONS!I130</f>
        <v>6489</v>
      </c>
      <c r="P60" s="320">
        <f>[3]SKONS!$M$130</f>
        <v>7586</v>
      </c>
      <c r="Q60" s="320">
        <f>[4]SKONS!$Q130</f>
        <v>5567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6">
        <v>0</v>
      </c>
      <c r="Y60" s="196">
        <v>0</v>
      </c>
      <c r="Z60" s="196">
        <v>0</v>
      </c>
      <c r="AA60" s="196">
        <v>0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96">
        <v>0</v>
      </c>
      <c r="AS60" s="196">
        <v>0</v>
      </c>
      <c r="AT60" s="196">
        <v>0</v>
      </c>
      <c r="AU60" s="196">
        <v>0</v>
      </c>
      <c r="AV60" s="196">
        <v>0</v>
      </c>
      <c r="AW60" s="196">
        <v>0</v>
      </c>
      <c r="AX60" s="196">
        <v>33037</v>
      </c>
      <c r="AY60" s="196">
        <v>22375</v>
      </c>
      <c r="AZ60" s="196">
        <v>12533</v>
      </c>
      <c r="BA60" s="196">
        <v>3581</v>
      </c>
      <c r="BB60" s="196">
        <v>32676</v>
      </c>
      <c r="BC60" s="196">
        <f>[3]SKONS!$G$130</f>
        <v>22218.515380000001</v>
      </c>
      <c r="BD60" s="196">
        <f>[3]SKONS!$H$130</f>
        <v>12015</v>
      </c>
      <c r="BE60" s="196">
        <f t="shared" si="9"/>
        <v>6489</v>
      </c>
      <c r="BF60" s="196">
        <f>[3]SKONS!$J$130</f>
        <v>35629</v>
      </c>
      <c r="BG60" s="196">
        <f>[3]SKONS!$K$130</f>
        <v>25315</v>
      </c>
      <c r="BH60" s="196">
        <f>[3]SKONS!$L$130</f>
        <v>14394</v>
      </c>
      <c r="BI60" s="196">
        <f>[3]SKONS!$M$130</f>
        <v>7586</v>
      </c>
      <c r="BJ60" s="196">
        <f>[3]SKONS!$N$130</f>
        <v>40484</v>
      </c>
      <c r="BK60" s="196">
        <f>[3]SKONS!$O$130</f>
        <v>31976</v>
      </c>
      <c r="BL60" s="196">
        <f>[3]SKONS!$P$130</f>
        <v>19850</v>
      </c>
      <c r="BM60" s="196">
        <f>[4]SKONS!$Q130</f>
        <v>5567</v>
      </c>
      <c r="BO60" s="256"/>
      <c r="BP60" s="256"/>
      <c r="BQ60" s="256"/>
    </row>
    <row r="61" spans="1:69" ht="14">
      <c r="A61" s="85"/>
      <c r="B61" s="21" t="s">
        <v>216</v>
      </c>
      <c r="C61" s="196">
        <v>0</v>
      </c>
      <c r="D61" s="196">
        <v>0</v>
      </c>
      <c r="E61" s="196">
        <v>0</v>
      </c>
      <c r="F61" s="196">
        <v>0</v>
      </c>
      <c r="G61" s="196">
        <v>0</v>
      </c>
      <c r="H61" s="196">
        <v>0</v>
      </c>
      <c r="I61" s="196">
        <v>4328</v>
      </c>
      <c r="J61" s="196">
        <v>5115</v>
      </c>
      <c r="K61" s="196">
        <v>7263</v>
      </c>
      <c r="L61" s="196">
        <v>7144</v>
      </c>
      <c r="M61" s="196">
        <v>7386</v>
      </c>
      <c r="N61" s="196">
        <v>559</v>
      </c>
      <c r="O61" s="196">
        <f>[4]SKONS!I131</f>
        <v>767</v>
      </c>
      <c r="P61" s="320">
        <f>[3]SKONS!$M$131</f>
        <v>2912</v>
      </c>
      <c r="Q61" s="320">
        <f>[4]SKONS!$Q131</f>
        <v>3551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6">
        <v>0</v>
      </c>
      <c r="Y61" s="196">
        <v>0</v>
      </c>
      <c r="Z61" s="196">
        <v>0</v>
      </c>
      <c r="AA61" s="196">
        <v>0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4328</v>
      </c>
      <c r="AH61" s="196">
        <v>0</v>
      </c>
      <c r="AI61" s="196">
        <v>0</v>
      </c>
      <c r="AJ61" s="196">
        <v>0</v>
      </c>
      <c r="AK61" s="196">
        <v>5115</v>
      </c>
      <c r="AL61" s="196">
        <v>25368</v>
      </c>
      <c r="AM61" s="196">
        <v>18054</v>
      </c>
      <c r="AN61" s="196">
        <v>10194</v>
      </c>
      <c r="AO61" s="196">
        <v>7263</v>
      </c>
      <c r="AP61" s="196">
        <v>38966</v>
      </c>
      <c r="AQ61" s="196">
        <v>31021</v>
      </c>
      <c r="AR61" s="196">
        <v>11630</v>
      </c>
      <c r="AS61" s="196">
        <v>7144</v>
      </c>
      <c r="AT61" s="196">
        <v>41722</v>
      </c>
      <c r="AU61" s="196">
        <v>37194</v>
      </c>
      <c r="AV61" s="196">
        <v>15641</v>
      </c>
      <c r="AW61" s="196">
        <v>7386</v>
      </c>
      <c r="AX61" s="196">
        <v>559</v>
      </c>
      <c r="AY61" s="196">
        <v>563</v>
      </c>
      <c r="AZ61" s="196">
        <v>559</v>
      </c>
      <c r="BA61" s="196">
        <v>559</v>
      </c>
      <c r="BB61" s="196">
        <v>559</v>
      </c>
      <c r="BC61" s="196">
        <f>[3]SKONS!$G$131</f>
        <v>559</v>
      </c>
      <c r="BD61" s="196">
        <f>[3]SKONS!$H$131</f>
        <v>559</v>
      </c>
      <c r="BE61" s="196">
        <f t="shared" si="9"/>
        <v>767</v>
      </c>
      <c r="BF61" s="196">
        <f>[3]SKONS!$J$131</f>
        <v>1080</v>
      </c>
      <c r="BG61" s="196">
        <f>[3]SKONS!$K$131</f>
        <v>2753</v>
      </c>
      <c r="BH61" s="196">
        <f>[3]SKONS!$L$131</f>
        <v>2390</v>
      </c>
      <c r="BI61" s="196">
        <f>[3]SKONS!$M$131</f>
        <v>2912</v>
      </c>
      <c r="BJ61" s="196">
        <f>[3]SKONS!$N$131</f>
        <v>1147</v>
      </c>
      <c r="BK61" s="196">
        <f>[3]SKONS!$O$131</f>
        <v>1194</v>
      </c>
      <c r="BL61" s="196">
        <f>[3]SKONS!$P$131</f>
        <v>1091</v>
      </c>
      <c r="BM61" s="196">
        <f>[4]SKONS!$Q131</f>
        <v>3551</v>
      </c>
      <c r="BO61" s="256"/>
      <c r="BP61" s="256"/>
      <c r="BQ61" s="256"/>
    </row>
    <row r="62" spans="1:69" ht="14">
      <c r="A62" s="85"/>
      <c r="B62" s="21" t="s">
        <v>45</v>
      </c>
      <c r="C62" s="196">
        <v>400</v>
      </c>
      <c r="D62" s="196">
        <v>400</v>
      </c>
      <c r="E62" s="196">
        <v>200</v>
      </c>
      <c r="F62" s="196">
        <v>211</v>
      </c>
      <c r="G62" s="196">
        <v>0</v>
      </c>
      <c r="H62" s="196">
        <v>1351</v>
      </c>
      <c r="I62" s="196">
        <v>2139</v>
      </c>
      <c r="J62" s="196">
        <v>1346</v>
      </c>
      <c r="K62" s="196">
        <v>621</v>
      </c>
      <c r="L62" s="196">
        <v>333</v>
      </c>
      <c r="M62" s="196">
        <v>210</v>
      </c>
      <c r="N62" s="196">
        <v>68</v>
      </c>
      <c r="O62" s="196">
        <f>[4]SKONS!I132</f>
        <v>15563</v>
      </c>
      <c r="P62" s="320">
        <f>[3]SKONS!$M$132</f>
        <v>26844</v>
      </c>
      <c r="Q62" s="320">
        <f>[4]SKONS!$Q132</f>
        <v>28837</v>
      </c>
      <c r="R62" s="196">
        <v>418</v>
      </c>
      <c r="S62" s="196">
        <v>100</v>
      </c>
      <c r="T62" s="196">
        <v>150</v>
      </c>
      <c r="U62" s="196">
        <v>211</v>
      </c>
      <c r="V62" s="196">
        <v>251</v>
      </c>
      <c r="W62" s="196">
        <v>100</v>
      </c>
      <c r="X62" s="196">
        <v>0</v>
      </c>
      <c r="Y62" s="196">
        <v>0</v>
      </c>
      <c r="Z62" s="196">
        <v>0</v>
      </c>
      <c r="AA62" s="196">
        <v>1161</v>
      </c>
      <c r="AB62" s="196">
        <v>1010</v>
      </c>
      <c r="AC62" s="196">
        <v>1351</v>
      </c>
      <c r="AD62" s="196">
        <v>1351</v>
      </c>
      <c r="AE62" s="196">
        <v>1354</v>
      </c>
      <c r="AF62" s="196">
        <v>1351</v>
      </c>
      <c r="AG62" s="196">
        <v>2139</v>
      </c>
      <c r="AH62" s="196">
        <v>1892</v>
      </c>
      <c r="AI62" s="196">
        <v>1259</v>
      </c>
      <c r="AJ62" s="196">
        <v>1171</v>
      </c>
      <c r="AK62" s="196">
        <v>1346</v>
      </c>
      <c r="AL62" s="196">
        <v>1264</v>
      </c>
      <c r="AM62" s="196">
        <v>1282</v>
      </c>
      <c r="AN62" s="196">
        <v>1236</v>
      </c>
      <c r="AO62" s="196">
        <v>621</v>
      </c>
      <c r="AP62" s="196">
        <v>649</v>
      </c>
      <c r="AQ62" s="196">
        <v>649</v>
      </c>
      <c r="AR62" s="196">
        <v>179</v>
      </c>
      <c r="AS62" s="196">
        <v>333</v>
      </c>
      <c r="AT62" s="196">
        <v>317</v>
      </c>
      <c r="AU62" s="196">
        <v>318</v>
      </c>
      <c r="AV62" s="196">
        <v>191</v>
      </c>
      <c r="AW62" s="196">
        <v>210</v>
      </c>
      <c r="AX62" s="196">
        <v>67</v>
      </c>
      <c r="AY62" s="196">
        <v>68</v>
      </c>
      <c r="AZ62" s="196">
        <v>68</v>
      </c>
      <c r="BA62" s="196">
        <v>68</v>
      </c>
      <c r="BB62" s="196">
        <v>48</v>
      </c>
      <c r="BC62" s="196">
        <f>[3]SKONS!$G$132</f>
        <v>95</v>
      </c>
      <c r="BD62" s="196">
        <f>[3]SKONS!$H$132</f>
        <v>95</v>
      </c>
      <c r="BE62" s="196">
        <f t="shared" si="9"/>
        <v>15563</v>
      </c>
      <c r="BF62" s="196">
        <f>[3]SKONS!$J$132</f>
        <v>22474</v>
      </c>
      <c r="BG62" s="196">
        <f>[3]SKONS!$K$132</f>
        <v>25353</v>
      </c>
      <c r="BH62" s="196">
        <f>[3]SKONS!$L$132</f>
        <v>27147</v>
      </c>
      <c r="BI62" s="196">
        <f>[3]SKONS!$M$132</f>
        <v>26844</v>
      </c>
      <c r="BJ62" s="196">
        <f>[3]SKONS!$N$132</f>
        <v>27350</v>
      </c>
      <c r="BK62" s="196">
        <f>[3]SKONS!$O$132</f>
        <v>27925</v>
      </c>
      <c r="BL62" s="196">
        <f>[3]SKONS!$P$132</f>
        <v>28484</v>
      </c>
      <c r="BM62" s="196">
        <f>[4]SKONS!$Q132</f>
        <v>28837</v>
      </c>
      <c r="BO62" s="256"/>
      <c r="BP62" s="256"/>
      <c r="BQ62" s="256"/>
    </row>
    <row r="63" spans="1:69" ht="14">
      <c r="A63" s="85"/>
      <c r="B63" s="21" t="s">
        <v>217</v>
      </c>
      <c r="C63" s="196">
        <v>1501</v>
      </c>
      <c r="D63" s="196">
        <v>3246</v>
      </c>
      <c r="E63" s="196">
        <v>513035</v>
      </c>
      <c r="F63" s="196">
        <v>11440</v>
      </c>
      <c r="G63" s="196">
        <v>5794</v>
      </c>
      <c r="H63" s="196">
        <v>24168</v>
      </c>
      <c r="I63" s="196">
        <v>36578</v>
      </c>
      <c r="J63" s="196">
        <v>75807</v>
      </c>
      <c r="K63" s="196">
        <v>71469</v>
      </c>
      <c r="L63" s="196">
        <v>110744</v>
      </c>
      <c r="M63" s="196">
        <v>26967</v>
      </c>
      <c r="N63" s="196">
        <v>25289</v>
      </c>
      <c r="O63" s="196">
        <f>+[4]SKONS!$I$134</f>
        <v>41724</v>
      </c>
      <c r="P63" s="320">
        <f>[3]SKONS!$M$134</f>
        <v>68880</v>
      </c>
      <c r="Q63" s="320">
        <f>+[4]SKONS!$Q$134</f>
        <v>58022</v>
      </c>
      <c r="R63" s="196">
        <v>16339</v>
      </c>
      <c r="S63" s="196">
        <v>102803</v>
      </c>
      <c r="T63" s="196">
        <v>8958</v>
      </c>
      <c r="U63" s="196">
        <v>11440</v>
      </c>
      <c r="V63" s="196">
        <v>26423</v>
      </c>
      <c r="W63" s="196">
        <v>153110</v>
      </c>
      <c r="X63" s="196">
        <v>10332</v>
      </c>
      <c r="Y63" s="196">
        <v>5794</v>
      </c>
      <c r="Z63" s="196">
        <v>43633</v>
      </c>
      <c r="AA63" s="196">
        <v>91760</v>
      </c>
      <c r="AB63" s="196">
        <v>28801</v>
      </c>
      <c r="AC63" s="196">
        <v>24168</v>
      </c>
      <c r="AD63" s="196">
        <v>49111</v>
      </c>
      <c r="AE63" s="196">
        <v>82247</v>
      </c>
      <c r="AF63" s="196">
        <v>35090</v>
      </c>
      <c r="AG63" s="196">
        <v>36578</v>
      </c>
      <c r="AH63" s="196">
        <v>90249</v>
      </c>
      <c r="AI63" s="196">
        <v>73126</v>
      </c>
      <c r="AJ63" s="196">
        <v>66477</v>
      </c>
      <c r="AK63" s="196">
        <v>75807</v>
      </c>
      <c r="AL63" s="196">
        <v>60395</v>
      </c>
      <c r="AM63" s="196">
        <v>166090</v>
      </c>
      <c r="AN63" s="196">
        <v>63117</v>
      </c>
      <c r="AO63" s="196">
        <v>71469</v>
      </c>
      <c r="AP63" s="196">
        <v>102387</v>
      </c>
      <c r="AQ63" s="196">
        <v>190795</v>
      </c>
      <c r="AR63" s="196">
        <v>101248</v>
      </c>
      <c r="AS63" s="196">
        <v>110744</v>
      </c>
      <c r="AT63" s="196">
        <v>30508</v>
      </c>
      <c r="AU63" s="196">
        <v>111909</v>
      </c>
      <c r="AV63" s="196">
        <v>18109</v>
      </c>
      <c r="AW63" s="196">
        <v>26967</v>
      </c>
      <c r="AX63" s="196">
        <v>29632</v>
      </c>
      <c r="AY63" s="196">
        <v>127303</v>
      </c>
      <c r="AZ63" s="196">
        <v>35849</v>
      </c>
      <c r="BA63" s="196">
        <v>25289</v>
      </c>
      <c r="BB63" s="196">
        <v>54559</v>
      </c>
      <c r="BC63" s="196">
        <f>[3]SKONS!$G$134</f>
        <v>171869.82299000002</v>
      </c>
      <c r="BD63" s="196">
        <f>[3]SKONS!$H$134</f>
        <v>34007</v>
      </c>
      <c r="BE63" s="196">
        <f t="shared" si="9"/>
        <v>41724</v>
      </c>
      <c r="BF63" s="196">
        <f>[3]SKONS!$J$134</f>
        <v>43579</v>
      </c>
      <c r="BG63" s="196">
        <f>[3]SKONS!$K$134</f>
        <v>159077</v>
      </c>
      <c r="BH63" s="196">
        <f>[3]SKONS!$L$134</f>
        <v>73286</v>
      </c>
      <c r="BI63" s="196">
        <f>[3]SKONS!$M$134</f>
        <v>68880</v>
      </c>
      <c r="BJ63" s="196">
        <f>[3]SKONS!$N$134</f>
        <v>87013</v>
      </c>
      <c r="BK63" s="196">
        <f>[3]SKONS!$O$134</f>
        <v>149014</v>
      </c>
      <c r="BL63" s="196">
        <f>[3]SKONS!$P$134</f>
        <v>14568.478999999999</v>
      </c>
      <c r="BM63" s="196">
        <f>+[4]SKONS!$Q$134</f>
        <v>58022</v>
      </c>
      <c r="BO63" s="256"/>
      <c r="BP63" s="256"/>
      <c r="BQ63" s="256"/>
    </row>
    <row r="64" spans="1:69" ht="14" outlineLevel="1">
      <c r="A64" s="85"/>
      <c r="B64" s="21" t="s">
        <v>49</v>
      </c>
      <c r="C64" s="196">
        <v>0</v>
      </c>
      <c r="D64" s="196">
        <v>0</v>
      </c>
      <c r="E64" s="196">
        <v>0</v>
      </c>
      <c r="F64" s="196">
        <v>0</v>
      </c>
      <c r="G64" s="196">
        <v>0</v>
      </c>
      <c r="H64" s="196">
        <v>0</v>
      </c>
      <c r="I64" s="196">
        <v>0</v>
      </c>
      <c r="J64" s="196">
        <v>275</v>
      </c>
      <c r="K64" s="196">
        <v>0</v>
      </c>
      <c r="L64" s="196">
        <v>0</v>
      </c>
      <c r="M64" s="196">
        <v>0</v>
      </c>
      <c r="N64" s="196">
        <v>0</v>
      </c>
      <c r="O64" s="196"/>
      <c r="P64" s="320">
        <f>[3]SKONS!$M$135</f>
        <v>0</v>
      </c>
      <c r="Q64" s="320">
        <v>0</v>
      </c>
      <c r="R64" s="196">
        <v>0</v>
      </c>
      <c r="S64" s="196">
        <v>0</v>
      </c>
      <c r="T64" s="196">
        <v>0</v>
      </c>
      <c r="U64" s="196">
        <v>0</v>
      </c>
      <c r="V64" s="196">
        <v>0</v>
      </c>
      <c r="W64" s="196">
        <v>0</v>
      </c>
      <c r="X64" s="196">
        <v>0</v>
      </c>
      <c r="Y64" s="196">
        <v>0</v>
      </c>
      <c r="Z64" s="196">
        <v>0</v>
      </c>
      <c r="AA64" s="196">
        <v>0</v>
      </c>
      <c r="AB64" s="196">
        <v>0</v>
      </c>
      <c r="AC64" s="196">
        <v>0</v>
      </c>
      <c r="AD64" s="196">
        <v>0</v>
      </c>
      <c r="AE64" s="196">
        <v>0</v>
      </c>
      <c r="AF64" s="196">
        <v>0</v>
      </c>
      <c r="AG64" s="196">
        <v>0</v>
      </c>
      <c r="AH64" s="196">
        <v>0</v>
      </c>
      <c r="AI64" s="196">
        <v>0</v>
      </c>
      <c r="AJ64" s="196">
        <v>0</v>
      </c>
      <c r="AK64" s="196">
        <v>275</v>
      </c>
      <c r="AL64" s="196">
        <v>226</v>
      </c>
      <c r="AM64" s="196">
        <v>270</v>
      </c>
      <c r="AN64" s="196">
        <v>0</v>
      </c>
      <c r="AO64" s="196">
        <v>0</v>
      </c>
      <c r="AP64" s="196">
        <v>0</v>
      </c>
      <c r="AQ64" s="196">
        <v>0</v>
      </c>
      <c r="AR64" s="196">
        <v>0</v>
      </c>
      <c r="AS64" s="196">
        <v>0</v>
      </c>
      <c r="AT64" s="196">
        <v>0</v>
      </c>
      <c r="AU64" s="196">
        <v>0</v>
      </c>
      <c r="AV64" s="196">
        <v>0</v>
      </c>
      <c r="AW64" s="196">
        <v>0</v>
      </c>
      <c r="AX64" s="196">
        <v>0</v>
      </c>
      <c r="AY64" s="196">
        <v>0</v>
      </c>
      <c r="AZ64" s="196">
        <v>0</v>
      </c>
      <c r="BA64" s="196">
        <v>0</v>
      </c>
      <c r="BB64" s="196">
        <v>0</v>
      </c>
      <c r="BC64" s="196">
        <f>[3]SKONS!$G$135</f>
        <v>0</v>
      </c>
      <c r="BD64" s="196">
        <f>[3]SKONS!$H$135</f>
        <v>0</v>
      </c>
      <c r="BE64" s="196">
        <f t="shared" si="9"/>
        <v>0</v>
      </c>
      <c r="BF64" s="196">
        <f>[3]SKONS!$J$135</f>
        <v>0</v>
      </c>
      <c r="BG64" s="196">
        <f>[3]SKONS!$K$135</f>
        <v>0</v>
      </c>
      <c r="BH64" s="196">
        <f>[3]SKONS!$L$135</f>
        <v>0</v>
      </c>
      <c r="BI64" s="196">
        <f>[3]SKONS!$M$135</f>
        <v>0</v>
      </c>
      <c r="BJ64" s="196">
        <f>[3]SKONS!$N$135</f>
        <v>0</v>
      </c>
      <c r="BK64" s="196">
        <f>[3]SKONS!$O$135</f>
        <v>0</v>
      </c>
      <c r="BL64" s="196">
        <f>[3]SKONS!$P$135</f>
        <v>0</v>
      </c>
      <c r="BM64" s="196">
        <v>0</v>
      </c>
      <c r="BO64" s="256"/>
      <c r="BP64" s="256"/>
      <c r="BQ64" s="256"/>
    </row>
    <row r="65" spans="1:69" s="141" customFormat="1" ht="14">
      <c r="A65" s="130"/>
      <c r="B65" s="136" t="s">
        <v>218</v>
      </c>
      <c r="C65" s="197">
        <v>874751</v>
      </c>
      <c r="D65" s="197">
        <v>950931</v>
      </c>
      <c r="E65" s="197">
        <v>1055551</v>
      </c>
      <c r="F65" s="197">
        <v>558526</v>
      </c>
      <c r="G65" s="197">
        <v>734242</v>
      </c>
      <c r="H65" s="197">
        <v>848714</v>
      </c>
      <c r="I65" s="197">
        <v>955174</v>
      </c>
      <c r="J65" s="197">
        <v>1058093</v>
      </c>
      <c r="K65" s="197">
        <v>1073453</v>
      </c>
      <c r="L65" s="197">
        <v>1158280</v>
      </c>
      <c r="M65" s="197">
        <v>1147205</v>
      </c>
      <c r="N65" s="197">
        <v>1217442</v>
      </c>
      <c r="O65" s="197">
        <f>+O52+O41+O36</f>
        <v>1260176</v>
      </c>
      <c r="P65" s="197">
        <f t="shared" ref="P65:BM65" si="10">+P52+P41+P36</f>
        <v>1365472</v>
      </c>
      <c r="Q65" s="197">
        <f t="shared" si="10"/>
        <v>1410688</v>
      </c>
      <c r="R65" s="197">
        <f t="shared" si="10"/>
        <v>577564</v>
      </c>
      <c r="S65" s="197">
        <f t="shared" si="10"/>
        <v>604000</v>
      </c>
      <c r="T65" s="197">
        <f t="shared" si="10"/>
        <v>534053</v>
      </c>
      <c r="U65" s="197">
        <f t="shared" si="10"/>
        <v>558526</v>
      </c>
      <c r="V65" s="197">
        <f t="shared" si="10"/>
        <v>606125</v>
      </c>
      <c r="W65" s="197">
        <f t="shared" si="10"/>
        <v>633521</v>
      </c>
      <c r="X65" s="197">
        <f t="shared" si="10"/>
        <v>532046</v>
      </c>
      <c r="Y65" s="197">
        <f t="shared" si="10"/>
        <v>734242</v>
      </c>
      <c r="Z65" s="197">
        <f t="shared" si="10"/>
        <v>902170</v>
      </c>
      <c r="AA65" s="197">
        <f t="shared" si="10"/>
        <v>916965</v>
      </c>
      <c r="AB65" s="197">
        <f t="shared" si="10"/>
        <v>841390</v>
      </c>
      <c r="AC65" s="197">
        <f t="shared" si="10"/>
        <v>848714</v>
      </c>
      <c r="AD65" s="197">
        <f t="shared" si="10"/>
        <v>923537</v>
      </c>
      <c r="AE65" s="197">
        <f t="shared" si="10"/>
        <v>937739</v>
      </c>
      <c r="AF65" s="197">
        <f t="shared" si="10"/>
        <v>915082</v>
      </c>
      <c r="AG65" s="197">
        <f t="shared" si="10"/>
        <v>955173</v>
      </c>
      <c r="AH65" s="197">
        <f t="shared" si="10"/>
        <v>1033980</v>
      </c>
      <c r="AI65" s="197">
        <f t="shared" si="10"/>
        <v>1040704</v>
      </c>
      <c r="AJ65" s="197">
        <f t="shared" si="10"/>
        <v>1025252</v>
      </c>
      <c r="AK65" s="197">
        <f t="shared" si="10"/>
        <v>1058093</v>
      </c>
      <c r="AL65" s="197">
        <f t="shared" si="10"/>
        <v>1095467</v>
      </c>
      <c r="AM65" s="197">
        <f t="shared" si="10"/>
        <v>1134848</v>
      </c>
      <c r="AN65" s="197">
        <f t="shared" si="10"/>
        <v>1041141</v>
      </c>
      <c r="AO65" s="197">
        <f t="shared" si="10"/>
        <v>1073453</v>
      </c>
      <c r="AP65" s="197">
        <f t="shared" si="10"/>
        <v>1161161</v>
      </c>
      <c r="AQ65" s="197">
        <f t="shared" si="10"/>
        <v>1182036</v>
      </c>
      <c r="AR65" s="197">
        <f t="shared" si="10"/>
        <v>1110005</v>
      </c>
      <c r="AS65" s="197">
        <f t="shared" si="10"/>
        <v>1158280</v>
      </c>
      <c r="AT65" s="197">
        <f t="shared" si="10"/>
        <v>1190034</v>
      </c>
      <c r="AU65" s="197">
        <f t="shared" si="10"/>
        <v>1212848</v>
      </c>
      <c r="AV65" s="197">
        <f t="shared" si="10"/>
        <v>1108419</v>
      </c>
      <c r="AW65" s="197">
        <f t="shared" si="10"/>
        <v>1147205</v>
      </c>
      <c r="AX65" s="197">
        <f t="shared" si="10"/>
        <v>1193598</v>
      </c>
      <c r="AY65" s="197">
        <f t="shared" si="10"/>
        <v>1272340</v>
      </c>
      <c r="AZ65" s="197">
        <f t="shared" si="10"/>
        <v>1193770</v>
      </c>
      <c r="BA65" s="197">
        <f t="shared" si="10"/>
        <v>1217443</v>
      </c>
      <c r="BB65" s="197">
        <f t="shared" si="10"/>
        <v>1331415</v>
      </c>
      <c r="BC65" s="197">
        <f t="shared" si="10"/>
        <v>1358104.3773455</v>
      </c>
      <c r="BD65" s="197">
        <f>[3]SKONS!$H$136</f>
        <v>1231071.0960955</v>
      </c>
      <c r="BE65" s="197">
        <f t="shared" si="10"/>
        <v>1260176</v>
      </c>
      <c r="BF65" s="197">
        <f t="shared" si="10"/>
        <v>1328050.1371199999</v>
      </c>
      <c r="BG65" s="197">
        <f t="shared" si="10"/>
        <v>1381843.3080199999</v>
      </c>
      <c r="BH65" s="197">
        <f t="shared" si="10"/>
        <v>1313056.9999799998</v>
      </c>
      <c r="BI65" s="197">
        <f t="shared" si="10"/>
        <v>1365472</v>
      </c>
      <c r="BJ65" s="197">
        <f t="shared" si="10"/>
        <v>1472149</v>
      </c>
      <c r="BK65" s="197">
        <f t="shared" si="10"/>
        <v>1443884.95652</v>
      </c>
      <c r="BL65" s="197">
        <f t="shared" si="10"/>
        <v>1333880.4355199998</v>
      </c>
      <c r="BM65" s="197">
        <f t="shared" si="10"/>
        <v>1410688</v>
      </c>
      <c r="BO65" s="256"/>
      <c r="BP65" s="256"/>
      <c r="BQ65" s="256"/>
    </row>
    <row r="66" spans="1:69" ht="14.25" customHeight="1">
      <c r="O66" s="256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</row>
    <row r="67" spans="1:69" ht="14.25" customHeight="1">
      <c r="B67" s="113" t="s">
        <v>261</v>
      </c>
      <c r="BE67" s="255"/>
      <c r="BF67" s="255"/>
      <c r="BG67" s="255"/>
      <c r="BH67" s="255"/>
      <c r="BI67" s="255"/>
      <c r="BJ67" s="255"/>
      <c r="BK67" s="255"/>
      <c r="BM67" s="255"/>
    </row>
    <row r="68" spans="1:69" ht="14.25" customHeight="1">
      <c r="B68" s="113" t="s">
        <v>263</v>
      </c>
      <c r="BG68" s="256"/>
    </row>
    <row r="69" spans="1:69" ht="14.25" customHeight="1">
      <c r="B69" s="113" t="s">
        <v>264</v>
      </c>
      <c r="BG69" s="256"/>
    </row>
    <row r="70" spans="1:69" ht="14.25" customHeight="1">
      <c r="B70" s="264" t="s">
        <v>271</v>
      </c>
      <c r="BG70" s="256"/>
    </row>
    <row r="71" spans="1:69" ht="14.25" customHeight="1">
      <c r="B71" s="113" t="s">
        <v>50</v>
      </c>
    </row>
    <row r="72" spans="1:69" ht="14.25" customHeight="1"/>
    <row r="73" spans="1:69" ht="14.25" customHeight="1"/>
    <row r="74" spans="1:69" ht="14.25" customHeight="1"/>
    <row r="75" spans="1:69" ht="14.25" customHeight="1"/>
    <row r="76" spans="1:69" ht="14.25" customHeight="1"/>
    <row r="77" spans="1:69" ht="14.25" customHeight="1"/>
    <row r="78" spans="1:69" ht="14.25" customHeight="1"/>
    <row r="79" spans="1:69" ht="14.25" customHeight="1"/>
    <row r="80" spans="1:6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</sheetData>
  <mergeCells count="3">
    <mergeCell ref="B3:B4"/>
    <mergeCell ref="J3:N3"/>
    <mergeCell ref="O3:BM3"/>
  </mergeCells>
  <pageMargins left="0.27" right="0.33" top="0.74803149606299213" bottom="0.74803149606299213" header="0.31496062992125984" footer="0.31496062992125984"/>
  <pageSetup paperSize="8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70"/>
  <sheetViews>
    <sheetView showGridLines="0" zoomScale="85" zoomScaleNormal="85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BF16" sqref="BF16"/>
    </sheetView>
  </sheetViews>
  <sheetFormatPr defaultColWidth="9" defaultRowHeight="0" customHeight="1" zeroHeight="1" outlineLevelCol="7"/>
  <cols>
    <col min="1" max="1" width="3.25" style="1" customWidth="1"/>
    <col min="2" max="2" width="42.08203125" style="1" customWidth="1"/>
    <col min="3" max="11" width="9" style="1" hidden="1" customWidth="1" outlineLevel="3"/>
    <col min="12" max="14" width="9" style="1" hidden="1" customWidth="1" outlineLevel="2"/>
    <col min="15" max="15" width="9" style="1" hidden="1" customWidth="1" outlineLevel="1" collapsed="1"/>
    <col min="16" max="16" width="9" style="1" customWidth="1" outlineLevel="1"/>
    <col min="17" max="17" width="13.83203125" style="1" customWidth="1"/>
    <col min="18" max="26" width="8.25" style="1" hidden="1" customWidth="1" outlineLevel="7"/>
    <col min="27" max="53" width="9" style="1" hidden="1" customWidth="1" outlineLevel="7"/>
    <col min="54" max="54" width="7.58203125" style="1" hidden="1" customWidth="1" collapsed="1"/>
    <col min="55" max="55" width="7.58203125" style="1" hidden="1" customWidth="1"/>
    <col min="56" max="56" width="7.58203125" style="118" hidden="1" customWidth="1"/>
    <col min="57" max="57" width="7.58203125" hidden="1" customWidth="1"/>
    <col min="58" max="58" width="7.58203125" bestFit="1" customWidth="1"/>
    <col min="59" max="59" width="10.5" customWidth="1"/>
    <col min="60" max="16384" width="9" style="1"/>
  </cols>
  <sheetData>
    <row r="1" spans="1:73" ht="57" customHeight="1">
      <c r="A1" s="85"/>
      <c r="B1" s="85"/>
      <c r="C1" s="89"/>
      <c r="D1" s="89"/>
      <c r="E1" s="89"/>
      <c r="F1" s="89"/>
      <c r="G1" s="85"/>
      <c r="H1" s="85"/>
      <c r="I1" s="85"/>
      <c r="J1" s="85"/>
      <c r="K1" s="85"/>
      <c r="L1" s="85"/>
      <c r="M1" s="85"/>
      <c r="N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73" ht="14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9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73" ht="27.75" customHeight="1">
      <c r="A3" s="85"/>
      <c r="B3" s="121" t="s">
        <v>51</v>
      </c>
      <c r="C3" s="361" t="s">
        <v>146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4"/>
      <c r="R3" s="218" t="s">
        <v>52</v>
      </c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362" t="s">
        <v>52</v>
      </c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62"/>
      <c r="BG3" s="362"/>
      <c r="BH3" s="362"/>
      <c r="BI3" s="362"/>
      <c r="BJ3" s="362"/>
      <c r="BK3" s="362"/>
      <c r="BL3" s="362"/>
      <c r="BM3" s="362"/>
    </row>
    <row r="4" spans="1:73" ht="16">
      <c r="A4" s="85"/>
      <c r="B4" s="122"/>
      <c r="C4" s="235">
        <v>2007</v>
      </c>
      <c r="D4" s="235">
        <v>2008</v>
      </c>
      <c r="E4" s="235">
        <v>2009</v>
      </c>
      <c r="F4" s="235">
        <v>2010</v>
      </c>
      <c r="G4" s="235">
        <v>2011</v>
      </c>
      <c r="H4" s="235" t="s">
        <v>277</v>
      </c>
      <c r="I4" s="235" t="s">
        <v>278</v>
      </c>
      <c r="J4" s="235" t="s">
        <v>279</v>
      </c>
      <c r="K4" s="235" t="s">
        <v>280</v>
      </c>
      <c r="L4" s="235" t="s">
        <v>281</v>
      </c>
      <c r="M4" s="235">
        <v>2017</v>
      </c>
      <c r="N4" s="235">
        <v>2018</v>
      </c>
      <c r="O4" s="235" t="s">
        <v>288</v>
      </c>
      <c r="P4" s="310" t="s">
        <v>289</v>
      </c>
      <c r="Q4" s="120">
        <v>2021</v>
      </c>
      <c r="R4" s="86" t="s">
        <v>4</v>
      </c>
      <c r="S4" s="198" t="s">
        <v>5</v>
      </c>
      <c r="T4" s="198" t="s">
        <v>6</v>
      </c>
      <c r="U4" s="198" t="s">
        <v>7</v>
      </c>
      <c r="V4" s="198" t="s">
        <v>8</v>
      </c>
      <c r="W4" s="198" t="s">
        <v>9</v>
      </c>
      <c r="X4" s="198" t="s">
        <v>10</v>
      </c>
      <c r="Y4" s="198" t="s">
        <v>11</v>
      </c>
      <c r="Z4" s="198" t="s">
        <v>12</v>
      </c>
      <c r="AA4" s="198" t="s">
        <v>13</v>
      </c>
      <c r="AB4" s="198" t="s">
        <v>14</v>
      </c>
      <c r="AC4" s="198" t="s">
        <v>242</v>
      </c>
      <c r="AD4" s="198" t="s">
        <v>16</v>
      </c>
      <c r="AE4" s="198" t="s">
        <v>17</v>
      </c>
      <c r="AF4" s="198" t="s">
        <v>18</v>
      </c>
      <c r="AG4" s="198" t="s">
        <v>243</v>
      </c>
      <c r="AH4" s="198" t="s">
        <v>20</v>
      </c>
      <c r="AI4" s="198" t="s">
        <v>21</v>
      </c>
      <c r="AJ4" s="198" t="s">
        <v>22</v>
      </c>
      <c r="AK4" s="198" t="s">
        <v>244</v>
      </c>
      <c r="AL4" s="198" t="s">
        <v>24</v>
      </c>
      <c r="AM4" s="198" t="s">
        <v>25</v>
      </c>
      <c r="AN4" s="198" t="s">
        <v>26</v>
      </c>
      <c r="AO4" s="198" t="s">
        <v>245</v>
      </c>
      <c r="AP4" s="198" t="s">
        <v>169</v>
      </c>
      <c r="AQ4" s="198" t="s">
        <v>170</v>
      </c>
      <c r="AR4" s="198" t="s">
        <v>171</v>
      </c>
      <c r="AS4" s="222" t="s">
        <v>282</v>
      </c>
      <c r="AT4" s="222" t="s">
        <v>175</v>
      </c>
      <c r="AU4" s="222" t="s">
        <v>176</v>
      </c>
      <c r="AV4" s="222" t="s">
        <v>177</v>
      </c>
      <c r="AW4" s="222" t="s">
        <v>179</v>
      </c>
      <c r="AX4" s="222" t="s">
        <v>180</v>
      </c>
      <c r="AY4" s="222" t="s">
        <v>185</v>
      </c>
      <c r="AZ4" s="222" t="s">
        <v>187</v>
      </c>
      <c r="BA4" s="222" t="s">
        <v>189</v>
      </c>
      <c r="BB4" s="222" t="s">
        <v>194</v>
      </c>
      <c r="BC4" s="222" t="s">
        <v>200</v>
      </c>
      <c r="BD4" s="222" t="s">
        <v>201</v>
      </c>
      <c r="BE4" s="119">
        <v>43830</v>
      </c>
      <c r="BF4" s="119" t="s">
        <v>284</v>
      </c>
      <c r="BG4" s="119" t="s">
        <v>283</v>
      </c>
      <c r="BH4" s="119" t="s">
        <v>285</v>
      </c>
      <c r="BI4" s="119" t="s">
        <v>286</v>
      </c>
      <c r="BJ4" s="119" t="s">
        <v>287</v>
      </c>
      <c r="BK4" s="119">
        <v>44377</v>
      </c>
      <c r="BL4" s="119">
        <v>44469</v>
      </c>
      <c r="BM4" s="119">
        <v>44561</v>
      </c>
    </row>
    <row r="5" spans="1:73" ht="14">
      <c r="A5" s="85"/>
      <c r="B5" s="357" t="s">
        <v>53</v>
      </c>
      <c r="C5" s="271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f>[3]SKONS!$I$4</f>
        <v>337441</v>
      </c>
      <c r="P5" s="19">
        <f>[3]SKONS!$M$4</f>
        <v>403959</v>
      </c>
      <c r="Q5" s="268">
        <f>[4]SKONS!$Q$4</f>
        <v>407571</v>
      </c>
      <c r="R5" s="19">
        <v>53982</v>
      </c>
      <c r="S5" s="19">
        <v>57494</v>
      </c>
      <c r="T5" s="19">
        <v>53971</v>
      </c>
      <c r="U5" s="19">
        <v>60181</v>
      </c>
      <c r="V5" s="19">
        <v>69164</v>
      </c>
      <c r="W5" s="19">
        <v>68305</v>
      </c>
      <c r="X5" s="19">
        <v>70421</v>
      </c>
      <c r="Y5" s="19">
        <v>60907</v>
      </c>
      <c r="Z5" s="19">
        <v>63938</v>
      </c>
      <c r="AA5" s="19">
        <v>70110</v>
      </c>
      <c r="AB5" s="19">
        <v>65663</v>
      </c>
      <c r="AC5" s="19">
        <v>74114</v>
      </c>
      <c r="AD5" s="19">
        <v>79358</v>
      </c>
      <c r="AE5" s="19">
        <v>64557</v>
      </c>
      <c r="AF5" s="19">
        <v>69000</v>
      </c>
      <c r="AG5" s="19">
        <v>70847</v>
      </c>
      <c r="AH5" s="19">
        <v>86507</v>
      </c>
      <c r="AI5" s="19">
        <v>69255</v>
      </c>
      <c r="AJ5" s="19">
        <v>77869</v>
      </c>
      <c r="AK5" s="19">
        <v>83930</v>
      </c>
      <c r="AL5" s="19">
        <v>88167</v>
      </c>
      <c r="AM5" s="19">
        <v>77171</v>
      </c>
      <c r="AN5" s="19">
        <v>78733</v>
      </c>
      <c r="AO5" s="19">
        <v>83819</v>
      </c>
      <c r="AP5" s="19">
        <v>81031</v>
      </c>
      <c r="AQ5" s="19">
        <v>74461</v>
      </c>
      <c r="AR5" s="269">
        <v>73658</v>
      </c>
      <c r="AS5" s="270">
        <v>81712</v>
      </c>
      <c r="AT5" s="269">
        <v>91034</v>
      </c>
      <c r="AU5" s="269">
        <v>87635</v>
      </c>
      <c r="AV5" s="269">
        <v>81119</v>
      </c>
      <c r="AW5" s="269">
        <v>92169</v>
      </c>
      <c r="AX5" s="269">
        <v>85936</v>
      </c>
      <c r="AY5" s="269">
        <v>86647</v>
      </c>
      <c r="AZ5" s="269">
        <v>85743</v>
      </c>
      <c r="BA5" s="269">
        <v>88455</v>
      </c>
      <c r="BB5" s="269">
        <f>[3]SKONS!$V$4</f>
        <v>84156</v>
      </c>
      <c r="BC5" s="269">
        <f>[3]SKONS!$W$4</f>
        <v>89139.938170000009</v>
      </c>
      <c r="BD5" s="269">
        <f>[3]SKONS!$X$4</f>
        <v>82517.061829999991</v>
      </c>
      <c r="BE5" s="269">
        <f>[3]SKONS!$Y$4</f>
        <v>81628</v>
      </c>
      <c r="BF5" s="269">
        <f>[3]SKONS!$Z$4</f>
        <v>97276</v>
      </c>
      <c r="BG5" s="269">
        <f>[3]SKONS!$AA$4</f>
        <v>101367.16856999998</v>
      </c>
      <c r="BH5" s="269">
        <f>[3]SKONS!$AB$4</f>
        <v>88982.83143000002</v>
      </c>
      <c r="BI5" s="269">
        <f>[3]SKONS!$AC$4</f>
        <v>116333</v>
      </c>
      <c r="BJ5" s="269">
        <f>[3]SKONS!$AD$4</f>
        <v>111303.06529</v>
      </c>
      <c r="BK5" s="269">
        <f>[3]SKONS!$AE$4</f>
        <v>98133.934710000001</v>
      </c>
      <c r="BL5" s="269">
        <f>[3]SKONS!$AF$4</f>
        <v>90623</v>
      </c>
      <c r="BM5" s="269">
        <f>Q5-BL5-BK5-BJ5</f>
        <v>107511</v>
      </c>
      <c r="BN5" s="255"/>
      <c r="BO5" s="255"/>
      <c r="BP5" s="255"/>
    </row>
    <row r="6" spans="1:73" ht="14">
      <c r="A6" s="85"/>
      <c r="B6" s="322" t="s">
        <v>54</v>
      </c>
      <c r="C6" s="271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f>[3]SKONS!$I$5</f>
        <v>186350</v>
      </c>
      <c r="P6" s="19">
        <f>[3]SKONS!$M$5</f>
        <v>256944</v>
      </c>
      <c r="Q6" s="268">
        <f>[4]SKONS!$Q$5</f>
        <v>254688</v>
      </c>
      <c r="R6" s="19">
        <v>53540</v>
      </c>
      <c r="S6" s="19">
        <v>56812</v>
      </c>
      <c r="T6" s="19">
        <v>53246</v>
      </c>
      <c r="U6" s="19">
        <v>57979</v>
      </c>
      <c r="V6" s="19">
        <v>68068</v>
      </c>
      <c r="W6" s="19">
        <v>66340</v>
      </c>
      <c r="X6" s="19">
        <v>68985</v>
      </c>
      <c r="Y6" s="19">
        <v>58762</v>
      </c>
      <c r="Z6" s="19">
        <v>56958</v>
      </c>
      <c r="AA6" s="19">
        <v>51341</v>
      </c>
      <c r="AB6" s="19">
        <v>49862</v>
      </c>
      <c r="AC6" s="19">
        <v>49983</v>
      </c>
      <c r="AD6" s="19">
        <v>52519</v>
      </c>
      <c r="AE6" s="19">
        <v>51701</v>
      </c>
      <c r="AF6" s="19">
        <v>49507</v>
      </c>
      <c r="AG6" s="19">
        <v>51527</v>
      </c>
      <c r="AH6" s="19">
        <v>55952</v>
      </c>
      <c r="AI6" s="19">
        <v>48235</v>
      </c>
      <c r="AJ6" s="19">
        <v>49303</v>
      </c>
      <c r="AK6" s="19">
        <v>46472</v>
      </c>
      <c r="AL6" s="19">
        <v>50242</v>
      </c>
      <c r="AM6" s="19">
        <v>49215</v>
      </c>
      <c r="AN6" s="19">
        <v>51508</v>
      </c>
      <c r="AO6" s="19">
        <v>48990</v>
      </c>
      <c r="AP6" s="19">
        <v>44409</v>
      </c>
      <c r="AQ6" s="19">
        <v>42891</v>
      </c>
      <c r="AR6" s="19">
        <v>46673</v>
      </c>
      <c r="AS6" s="271">
        <v>49725</v>
      </c>
      <c r="AT6" s="19">
        <v>55623</v>
      </c>
      <c r="AU6" s="19">
        <v>52500</v>
      </c>
      <c r="AV6" s="19">
        <v>48851</v>
      </c>
      <c r="AW6" s="19">
        <v>51875</v>
      </c>
      <c r="AX6" s="19">
        <v>49572</v>
      </c>
      <c r="AY6" s="19">
        <v>47063</v>
      </c>
      <c r="AZ6" s="19">
        <v>47134</v>
      </c>
      <c r="BA6" s="19">
        <v>48083</v>
      </c>
      <c r="BB6" s="19">
        <f>[3]SKONS!$V$5</f>
        <v>49486</v>
      </c>
      <c r="BC6" s="19">
        <f>[3]SKONS!$W$5</f>
        <v>45447.829870000001</v>
      </c>
      <c r="BD6" s="19">
        <f>[3]SKONS!$X$5</f>
        <v>46429.170129999999</v>
      </c>
      <c r="BE6" s="19">
        <f>[3]SKONS!$Y$5</f>
        <v>44987</v>
      </c>
      <c r="BF6" s="19">
        <f>[3]SKONS!$Z$5</f>
        <v>58956</v>
      </c>
      <c r="BG6" s="19">
        <f>[3]SKONS!$AA$5</f>
        <v>60908.125369999994</v>
      </c>
      <c r="BH6" s="19">
        <f>[3]SKONS!$AB$5</f>
        <v>58265.874630000006</v>
      </c>
      <c r="BI6" s="19">
        <f>[3]SKONS!$AC$5</f>
        <v>78814</v>
      </c>
      <c r="BJ6" s="19">
        <f>[3]SKONS!$AD$5</f>
        <v>72720</v>
      </c>
      <c r="BK6" s="19">
        <f>[3]SKONS!$AE$5</f>
        <v>61244</v>
      </c>
      <c r="BL6" s="19">
        <f>[3]SKONS!$AF$5</f>
        <v>54375</v>
      </c>
      <c r="BM6" s="19">
        <f t="shared" ref="BM6:BM54" si="0">Q6-BL6-BK6-BJ6</f>
        <v>66349</v>
      </c>
      <c r="BN6" s="255"/>
      <c r="BO6" s="255"/>
      <c r="BP6" s="255"/>
    </row>
    <row r="7" spans="1:73" s="92" customFormat="1" ht="14">
      <c r="A7" s="85"/>
      <c r="B7" s="325" t="s">
        <v>55</v>
      </c>
      <c r="C7" s="272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f>[3]SKONS!$I$6</f>
        <v>117455</v>
      </c>
      <c r="P7" s="17">
        <f>[3]SKONS!$M$6</f>
        <v>185272</v>
      </c>
      <c r="Q7" s="18">
        <f>[4]SKONS!$Q$6</f>
        <v>177895</v>
      </c>
      <c r="R7" s="17">
        <v>41053</v>
      </c>
      <c r="S7" s="17">
        <v>43193</v>
      </c>
      <c r="T7" s="17">
        <v>40687</v>
      </c>
      <c r="U7" s="17">
        <v>43850</v>
      </c>
      <c r="V7" s="17">
        <v>54558</v>
      </c>
      <c r="W7" s="17">
        <v>50513</v>
      </c>
      <c r="X7" s="17">
        <v>53389</v>
      </c>
      <c r="Y7" s="17">
        <v>43739</v>
      </c>
      <c r="Z7" s="17">
        <v>42237</v>
      </c>
      <c r="AA7" s="17">
        <v>36504</v>
      </c>
      <c r="AB7" s="17">
        <v>35837</v>
      </c>
      <c r="AC7" s="17">
        <v>35534</v>
      </c>
      <c r="AD7" s="17">
        <v>38182</v>
      </c>
      <c r="AE7" s="17">
        <v>37543</v>
      </c>
      <c r="AF7" s="17">
        <v>35732</v>
      </c>
      <c r="AG7" s="17">
        <v>36441</v>
      </c>
      <c r="AH7" s="17">
        <v>39775</v>
      </c>
      <c r="AI7" s="17">
        <v>32547</v>
      </c>
      <c r="AJ7" s="17">
        <v>34349</v>
      </c>
      <c r="AK7" s="17">
        <v>31124</v>
      </c>
      <c r="AL7" s="17">
        <v>34372</v>
      </c>
      <c r="AM7" s="17">
        <v>33142</v>
      </c>
      <c r="AN7" s="17">
        <v>36221</v>
      </c>
      <c r="AO7" s="17">
        <v>33213</v>
      </c>
      <c r="AP7" s="17">
        <v>28330</v>
      </c>
      <c r="AQ7" s="17">
        <v>26561</v>
      </c>
      <c r="AR7" s="17">
        <v>30941</v>
      </c>
      <c r="AS7" s="272">
        <v>33247</v>
      </c>
      <c r="AT7" s="17">
        <v>38846</v>
      </c>
      <c r="AU7" s="17">
        <v>35966</v>
      </c>
      <c r="AV7" s="17">
        <v>31903</v>
      </c>
      <c r="AW7" s="17">
        <v>34621</v>
      </c>
      <c r="AX7" s="17">
        <v>32897</v>
      </c>
      <c r="AY7" s="17">
        <v>30103</v>
      </c>
      <c r="AZ7" s="17">
        <v>30679</v>
      </c>
      <c r="BA7" s="17">
        <v>30601</v>
      </c>
      <c r="BB7" s="17">
        <f>[3]SKONS!$V$6</f>
        <v>32015</v>
      </c>
      <c r="BC7" s="17">
        <f>[3]SKONS!$W$6</f>
        <v>28429</v>
      </c>
      <c r="BD7" s="17">
        <f>[3]SKONS!$X$6</f>
        <v>29901</v>
      </c>
      <c r="BE7" s="17">
        <f>[3]SKONS!$Y$6</f>
        <v>27110</v>
      </c>
      <c r="BF7" s="17">
        <f>[3]SKONS!$Z$6</f>
        <v>41512</v>
      </c>
      <c r="BG7" s="17">
        <f>[3]SKONS!$AA$6</f>
        <v>44045</v>
      </c>
      <c r="BH7" s="17">
        <f>[3]SKONS!$AB$6</f>
        <v>40873</v>
      </c>
      <c r="BI7" s="17">
        <f>[3]SKONS!$AC$6</f>
        <v>58842</v>
      </c>
      <c r="BJ7" s="17">
        <f>[3]SKONS!$AD$6</f>
        <v>53163</v>
      </c>
      <c r="BK7" s="17">
        <f>[3]SKONS!$AE$6</f>
        <v>41795</v>
      </c>
      <c r="BL7" s="17">
        <f>[3]SKONS!$AF$6</f>
        <v>35529</v>
      </c>
      <c r="BM7" s="17">
        <f t="shared" si="0"/>
        <v>47408</v>
      </c>
      <c r="BN7" s="255"/>
      <c r="BO7" s="255"/>
      <c r="BP7" s="255"/>
    </row>
    <row r="8" spans="1:73" s="92" customFormat="1" ht="14">
      <c r="A8" s="85"/>
      <c r="B8" s="327" t="s">
        <v>56</v>
      </c>
      <c r="C8" s="272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f>[3]SKONS!$I$7</f>
        <v>87449</v>
      </c>
      <c r="P8" s="17">
        <f>[3]SKONS!$M$7</f>
        <v>151042</v>
      </c>
      <c r="Q8" s="18">
        <f>[4]SKONS!$Q$7</f>
        <v>143797</v>
      </c>
      <c r="R8" s="17">
        <v>26848</v>
      </c>
      <c r="S8" s="17">
        <v>28672</v>
      </c>
      <c r="T8" s="17">
        <v>28271</v>
      </c>
      <c r="U8" s="17">
        <v>31648</v>
      </c>
      <c r="V8" s="17">
        <v>39931</v>
      </c>
      <c r="W8" s="17">
        <v>37550</v>
      </c>
      <c r="X8" s="17">
        <v>36573</v>
      </c>
      <c r="Y8" s="17">
        <v>29037</v>
      </c>
      <c r="Z8" s="17">
        <v>29376</v>
      </c>
      <c r="AA8" s="17">
        <v>23462</v>
      </c>
      <c r="AB8" s="17">
        <v>23738</v>
      </c>
      <c r="AC8" s="17">
        <v>24590</v>
      </c>
      <c r="AD8" s="17">
        <v>27843</v>
      </c>
      <c r="AE8" s="17">
        <v>26946</v>
      </c>
      <c r="AF8" s="17">
        <v>26094</v>
      </c>
      <c r="AG8" s="17">
        <v>27541</v>
      </c>
      <c r="AH8" s="17">
        <v>29772</v>
      </c>
      <c r="AI8" s="17">
        <v>24491</v>
      </c>
      <c r="AJ8" s="17">
        <v>26997</v>
      </c>
      <c r="AK8" s="17">
        <v>24035</v>
      </c>
      <c r="AL8" s="17">
        <v>26900</v>
      </c>
      <c r="AM8" s="17">
        <v>26114</v>
      </c>
      <c r="AN8" s="17">
        <v>29020</v>
      </c>
      <c r="AO8" s="17">
        <v>25907</v>
      </c>
      <c r="AP8" s="17">
        <v>20955</v>
      </c>
      <c r="AQ8" s="17">
        <v>19234</v>
      </c>
      <c r="AR8" s="17">
        <v>23756</v>
      </c>
      <c r="AS8" s="272">
        <v>25575</v>
      </c>
      <c r="AT8" s="17">
        <v>30194</v>
      </c>
      <c r="AU8" s="17">
        <v>27791</v>
      </c>
      <c r="AV8" s="17">
        <v>24391</v>
      </c>
      <c r="AW8" s="17">
        <v>27188</v>
      </c>
      <c r="AX8" s="17">
        <v>24890</v>
      </c>
      <c r="AY8" s="17">
        <v>22910</v>
      </c>
      <c r="AZ8" s="17">
        <v>23772</v>
      </c>
      <c r="BA8" s="17">
        <v>22510</v>
      </c>
      <c r="BB8" s="17">
        <f>[3]SKONS!$V$7</f>
        <v>24124</v>
      </c>
      <c r="BC8" s="17">
        <f>[3]SKONS!$W$7</f>
        <v>20893</v>
      </c>
      <c r="BD8" s="17">
        <f>[3]SKONS!$X$7</f>
        <v>22015</v>
      </c>
      <c r="BE8" s="17">
        <f>[3]SKONS!$Y$7</f>
        <v>20417</v>
      </c>
      <c r="BF8" s="17">
        <f>[3]SKONS!$Z$7</f>
        <v>31952</v>
      </c>
      <c r="BG8" s="17">
        <f>[3]SKONS!$AA$7</f>
        <v>35530</v>
      </c>
      <c r="BH8" s="17">
        <f>+[4]SKONS!$AC$7</f>
        <v>33431</v>
      </c>
      <c r="BI8" s="17">
        <f>+[4]SKONS!$AD$7</f>
        <v>50129</v>
      </c>
      <c r="BJ8" s="17">
        <f>[3]SKONS!$AD$7</f>
        <v>44623</v>
      </c>
      <c r="BK8" s="17">
        <f>[3]SKONS!$AE$7</f>
        <v>33960</v>
      </c>
      <c r="BL8" s="17">
        <f>[3]SKONS!$AF$7</f>
        <v>27975</v>
      </c>
      <c r="BM8" s="17">
        <f t="shared" si="0"/>
        <v>37239</v>
      </c>
      <c r="BN8" s="255"/>
      <c r="BO8" s="255"/>
      <c r="BP8" s="255"/>
    </row>
    <row r="9" spans="1:73" s="92" customFormat="1" ht="14">
      <c r="A9" s="85"/>
      <c r="B9" s="327" t="s">
        <v>57</v>
      </c>
      <c r="C9" s="272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f>[3]SKONS!$I$8</f>
        <v>10611</v>
      </c>
      <c r="P9" s="17">
        <f>[3]SKONS!$M$8</f>
        <v>15376</v>
      </c>
      <c r="Q9" s="18">
        <f>[4]SKONS!$Q8</f>
        <v>13737</v>
      </c>
      <c r="R9" s="17">
        <v>11123</v>
      </c>
      <c r="S9" s="17">
        <v>11235</v>
      </c>
      <c r="T9" s="17">
        <v>8996</v>
      </c>
      <c r="U9" s="17">
        <v>8726</v>
      </c>
      <c r="V9" s="17">
        <v>10308</v>
      </c>
      <c r="W9" s="17">
        <v>8309</v>
      </c>
      <c r="X9" s="17">
        <v>11938</v>
      </c>
      <c r="Y9" s="17">
        <v>9669</v>
      </c>
      <c r="Z9" s="17">
        <v>7255</v>
      </c>
      <c r="AA9" s="17">
        <v>7703</v>
      </c>
      <c r="AB9" s="17">
        <v>6278</v>
      </c>
      <c r="AC9" s="17">
        <v>5708</v>
      </c>
      <c r="AD9" s="17">
        <v>5343</v>
      </c>
      <c r="AE9" s="17">
        <v>5624</v>
      </c>
      <c r="AF9" s="17">
        <v>5451</v>
      </c>
      <c r="AG9" s="17">
        <v>4789</v>
      </c>
      <c r="AH9" s="17">
        <v>5515</v>
      </c>
      <c r="AI9" s="17">
        <v>3717</v>
      </c>
      <c r="AJ9" s="17">
        <v>2795</v>
      </c>
      <c r="AK9" s="17">
        <v>2794</v>
      </c>
      <c r="AL9" s="17">
        <v>2820</v>
      </c>
      <c r="AM9" s="17">
        <v>2645</v>
      </c>
      <c r="AN9" s="17">
        <v>3134</v>
      </c>
      <c r="AO9" s="17">
        <v>2979</v>
      </c>
      <c r="AP9" s="17">
        <v>3142</v>
      </c>
      <c r="AQ9" s="17">
        <v>3040</v>
      </c>
      <c r="AR9" s="17">
        <v>2825</v>
      </c>
      <c r="AS9" s="272">
        <v>3195</v>
      </c>
      <c r="AT9" s="17">
        <v>3421</v>
      </c>
      <c r="AU9" s="17">
        <v>3168</v>
      </c>
      <c r="AV9" s="17">
        <v>2627</v>
      </c>
      <c r="AW9" s="17">
        <v>2672</v>
      </c>
      <c r="AX9" s="17">
        <v>3231</v>
      </c>
      <c r="AY9" s="17">
        <v>2996</v>
      </c>
      <c r="AZ9" s="17">
        <v>2626</v>
      </c>
      <c r="BA9" s="17">
        <v>3215</v>
      </c>
      <c r="BB9" s="17">
        <f>[3]SKONS!$V$8</f>
        <v>2679</v>
      </c>
      <c r="BC9" s="17">
        <f>[3]SKONS!$W$8</f>
        <v>2448</v>
      </c>
      <c r="BD9" s="17">
        <f>[3]SKONS!$X$8</f>
        <v>2902</v>
      </c>
      <c r="BE9" s="17">
        <f>[3]SKONS!$Y$8</f>
        <v>2582</v>
      </c>
      <c r="BF9" s="17">
        <f>[3]SKONS!$Z$8</f>
        <v>4504</v>
      </c>
      <c r="BG9" s="17">
        <f>[3]SKONS!$AA$8</f>
        <v>3781</v>
      </c>
      <c r="BH9" s="17">
        <f>[3]SKONS!$AB$8</f>
        <v>3037</v>
      </c>
      <c r="BI9" s="17">
        <f>[3]SKONS!$AC$8</f>
        <v>4054</v>
      </c>
      <c r="BJ9" s="17">
        <f>[3]SKONS!$AD$8</f>
        <v>3812</v>
      </c>
      <c r="BK9" s="17">
        <f>[3]SKONS!$AE$8</f>
        <v>3353</v>
      </c>
      <c r="BL9" s="17">
        <f>[3]SKONS!$AF$8</f>
        <v>2906</v>
      </c>
      <c r="BM9" s="17">
        <f t="shared" si="0"/>
        <v>3666</v>
      </c>
      <c r="BN9" s="255"/>
      <c r="BO9" s="255"/>
      <c r="BP9" s="255"/>
    </row>
    <row r="10" spans="1:73" s="92" customFormat="1" ht="14">
      <c r="A10" s="85"/>
      <c r="B10" s="327" t="s">
        <v>58</v>
      </c>
      <c r="C10" s="272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f>[3]SKONS!$I$9</f>
        <v>8834</v>
      </c>
      <c r="P10" s="17">
        <f>[3]SKONS!$M$9</f>
        <v>7488</v>
      </c>
      <c r="Q10" s="18">
        <f>[4]SKONS!$Q9</f>
        <v>8353</v>
      </c>
      <c r="R10" s="17">
        <v>1009</v>
      </c>
      <c r="S10" s="17">
        <v>1242</v>
      </c>
      <c r="T10" s="17">
        <v>1101</v>
      </c>
      <c r="U10" s="17">
        <v>1146</v>
      </c>
      <c r="V10" s="17">
        <v>1118</v>
      </c>
      <c r="W10" s="17">
        <v>1210</v>
      </c>
      <c r="X10" s="17">
        <v>1289</v>
      </c>
      <c r="Y10" s="17">
        <v>1516</v>
      </c>
      <c r="Z10" s="17">
        <v>1773</v>
      </c>
      <c r="AA10" s="17">
        <v>1730</v>
      </c>
      <c r="AB10" s="17">
        <v>1654</v>
      </c>
      <c r="AC10" s="17">
        <v>1716</v>
      </c>
      <c r="AD10" s="17">
        <v>1517</v>
      </c>
      <c r="AE10" s="17">
        <v>1440</v>
      </c>
      <c r="AF10" s="17">
        <v>1375</v>
      </c>
      <c r="AG10" s="17">
        <v>1412</v>
      </c>
      <c r="AH10" s="17">
        <v>1435</v>
      </c>
      <c r="AI10" s="17">
        <v>1411</v>
      </c>
      <c r="AJ10" s="17">
        <v>1464</v>
      </c>
      <c r="AK10" s="17">
        <v>1485</v>
      </c>
      <c r="AL10" s="17">
        <v>1559</v>
      </c>
      <c r="AM10" s="17">
        <v>1584</v>
      </c>
      <c r="AN10" s="17">
        <v>1559</v>
      </c>
      <c r="AO10" s="17">
        <v>1682</v>
      </c>
      <c r="AP10" s="17">
        <v>1594</v>
      </c>
      <c r="AQ10" s="17">
        <v>1736</v>
      </c>
      <c r="AR10" s="17">
        <v>1743</v>
      </c>
      <c r="AS10" s="272">
        <v>1763</v>
      </c>
      <c r="AT10" s="17">
        <v>1921</v>
      </c>
      <c r="AU10" s="17">
        <v>1914</v>
      </c>
      <c r="AV10" s="17">
        <v>1814</v>
      </c>
      <c r="AW10" s="17">
        <v>1849</v>
      </c>
      <c r="AX10" s="17">
        <v>1914</v>
      </c>
      <c r="AY10" s="17">
        <v>1730</v>
      </c>
      <c r="AZ10" s="17">
        <v>1805</v>
      </c>
      <c r="BA10" s="17">
        <v>1947</v>
      </c>
      <c r="BB10" s="17">
        <f>[3]SKONS!$V$9</f>
        <v>2537</v>
      </c>
      <c r="BC10" s="17">
        <f>[3]SKONS!$W$9</f>
        <v>2611</v>
      </c>
      <c r="BD10" s="17">
        <f>[3]SKONS!$X$9</f>
        <v>2373</v>
      </c>
      <c r="BE10" s="17">
        <f>[3]SKONS!$Y$9</f>
        <v>1313</v>
      </c>
      <c r="BF10" s="17">
        <f>[3]SKONS!$Z$9</f>
        <v>1893</v>
      </c>
      <c r="BG10" s="17">
        <f>[3]SKONS!$AA$9</f>
        <v>1955</v>
      </c>
      <c r="BH10" s="17">
        <f>[3]SKONS!$AB$9</f>
        <v>1811</v>
      </c>
      <c r="BI10" s="17">
        <f>[3]SKONS!$AC$9</f>
        <v>1829</v>
      </c>
      <c r="BJ10" s="17">
        <f>[3]SKONS!$AD$9</f>
        <v>1474</v>
      </c>
      <c r="BK10" s="17">
        <f>[3]SKONS!$AE$9</f>
        <v>1490</v>
      </c>
      <c r="BL10" s="17">
        <f>[3]SKONS!$AF$9</f>
        <v>1628</v>
      </c>
      <c r="BM10" s="17">
        <f>Q10-BL10-BK10-BJ10</f>
        <v>3761</v>
      </c>
      <c r="BN10" s="255"/>
      <c r="BO10" s="255"/>
      <c r="BP10" s="255"/>
    </row>
    <row r="11" spans="1:73" s="92" customFormat="1" ht="14">
      <c r="A11" s="85"/>
      <c r="B11" s="327" t="s">
        <v>59</v>
      </c>
      <c r="C11" s="272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f>[3]SKONS!$I$10</f>
        <v>10061</v>
      </c>
      <c r="P11" s="17">
        <f>[3]SKONS!$M$10</f>
        <v>10150</v>
      </c>
      <c r="Q11" s="18">
        <f>[4]SKONS!$Q10</f>
        <v>10745</v>
      </c>
      <c r="R11" s="17">
        <v>2038</v>
      </c>
      <c r="S11" s="17">
        <v>2003</v>
      </c>
      <c r="T11" s="17">
        <v>2275</v>
      </c>
      <c r="U11" s="17">
        <v>2265</v>
      </c>
      <c r="V11" s="17">
        <v>3125</v>
      </c>
      <c r="W11" s="17">
        <v>3375</v>
      </c>
      <c r="X11" s="17">
        <v>3503</v>
      </c>
      <c r="Y11" s="17">
        <v>3449</v>
      </c>
      <c r="Z11" s="17">
        <v>3777</v>
      </c>
      <c r="AA11" s="17">
        <v>3566</v>
      </c>
      <c r="AB11" s="17">
        <v>4132</v>
      </c>
      <c r="AC11" s="17">
        <v>3485</v>
      </c>
      <c r="AD11" s="17">
        <v>3437</v>
      </c>
      <c r="AE11" s="17">
        <v>3486</v>
      </c>
      <c r="AF11" s="17">
        <v>2764</v>
      </c>
      <c r="AG11" s="17">
        <v>2652</v>
      </c>
      <c r="AH11" s="17">
        <v>2985</v>
      </c>
      <c r="AI11" s="17">
        <v>2869</v>
      </c>
      <c r="AJ11" s="17">
        <v>3021</v>
      </c>
      <c r="AK11" s="17">
        <v>2746</v>
      </c>
      <c r="AL11" s="17">
        <v>2995</v>
      </c>
      <c r="AM11" s="17">
        <v>2695</v>
      </c>
      <c r="AN11" s="17">
        <v>2419</v>
      </c>
      <c r="AO11" s="17">
        <v>2560</v>
      </c>
      <c r="AP11" s="17">
        <v>2534</v>
      </c>
      <c r="AQ11" s="17">
        <v>2454</v>
      </c>
      <c r="AR11" s="17">
        <v>2524</v>
      </c>
      <c r="AS11" s="272">
        <v>2599</v>
      </c>
      <c r="AT11" s="17">
        <v>3198</v>
      </c>
      <c r="AU11" s="17">
        <v>2994</v>
      </c>
      <c r="AV11" s="17">
        <v>2965</v>
      </c>
      <c r="AW11" s="17">
        <v>2801</v>
      </c>
      <c r="AX11" s="17">
        <v>2750</v>
      </c>
      <c r="AY11" s="17">
        <v>2390</v>
      </c>
      <c r="AZ11" s="17">
        <v>2395</v>
      </c>
      <c r="BA11" s="17">
        <v>2819</v>
      </c>
      <c r="BB11" s="17">
        <f>[3]SKONS!$V$10</f>
        <v>2576</v>
      </c>
      <c r="BC11" s="17">
        <f>[3]SKONS!$W$10</f>
        <v>2370</v>
      </c>
      <c r="BD11" s="17">
        <f>[3]SKONS!$X$10</f>
        <v>2466</v>
      </c>
      <c r="BE11" s="17">
        <f>[3]SKONS!$Y$10</f>
        <v>2649</v>
      </c>
      <c r="BF11" s="17">
        <f>[3]SKONS!$Z$10</f>
        <v>2819</v>
      </c>
      <c r="BG11" s="17">
        <f>[3]SKONS!$AA$10</f>
        <v>2443</v>
      </c>
      <c r="BH11" s="17">
        <f>[3]SKONS!$AB$10</f>
        <v>2343</v>
      </c>
      <c r="BI11" s="17">
        <f>[3]SKONS!$AC$10</f>
        <v>2545</v>
      </c>
      <c r="BJ11" s="17">
        <f>[3]SKONS!$AD$10</f>
        <v>2901</v>
      </c>
      <c r="BK11" s="17">
        <f>[3]SKONS!$AE$10</f>
        <v>2703</v>
      </c>
      <c r="BL11" s="17">
        <f>[3]SKONS!$AF$10</f>
        <v>2722</v>
      </c>
      <c r="BM11" s="17">
        <f t="shared" si="0"/>
        <v>2419</v>
      </c>
      <c r="BN11" s="255"/>
      <c r="BO11" s="255"/>
      <c r="BP11" s="255"/>
    </row>
    <row r="12" spans="1:73" s="92" customFormat="1" ht="14">
      <c r="A12" s="85"/>
      <c r="B12" s="327" t="s">
        <v>60</v>
      </c>
      <c r="C12" s="272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f>[3]SKONS!$I$11</f>
        <v>500</v>
      </c>
      <c r="P12" s="17">
        <f>[3]SKONS!$M$11</f>
        <v>1216</v>
      </c>
      <c r="Q12" s="18">
        <f>[4]SKONS!$Q11</f>
        <v>1263</v>
      </c>
      <c r="R12" s="17">
        <v>35</v>
      </c>
      <c r="S12" s="17">
        <v>42</v>
      </c>
      <c r="T12" s="17">
        <v>43</v>
      </c>
      <c r="U12" s="17">
        <v>65</v>
      </c>
      <c r="V12" s="17">
        <v>76</v>
      </c>
      <c r="W12" s="17">
        <v>70</v>
      </c>
      <c r="X12" s="17">
        <v>86</v>
      </c>
      <c r="Y12" s="17">
        <v>68</v>
      </c>
      <c r="Z12" s="17">
        <v>56</v>
      </c>
      <c r="AA12" s="17">
        <v>43</v>
      </c>
      <c r="AB12" s="17">
        <v>35</v>
      </c>
      <c r="AC12" s="17">
        <v>34</v>
      </c>
      <c r="AD12" s="17">
        <v>43</v>
      </c>
      <c r="AE12" s="17">
        <v>47</v>
      </c>
      <c r="AF12" s="17">
        <v>49</v>
      </c>
      <c r="AG12" s="17">
        <v>47</v>
      </c>
      <c r="AH12" s="17">
        <v>68</v>
      </c>
      <c r="AI12" s="17">
        <v>59</v>
      </c>
      <c r="AJ12" s="17">
        <v>72</v>
      </c>
      <c r="AK12" s="17">
        <v>64</v>
      </c>
      <c r="AL12" s="17">
        <v>98</v>
      </c>
      <c r="AM12" s="17">
        <v>105</v>
      </c>
      <c r="AN12" s="17">
        <v>89</v>
      </c>
      <c r="AO12" s="17">
        <v>85</v>
      </c>
      <c r="AP12" s="17">
        <v>105</v>
      </c>
      <c r="AQ12" s="17">
        <v>97</v>
      </c>
      <c r="AR12" s="17">
        <v>93</v>
      </c>
      <c r="AS12" s="272">
        <v>115</v>
      </c>
      <c r="AT12" s="17">
        <v>112</v>
      </c>
      <c r="AU12" s="17">
        <v>99</v>
      </c>
      <c r="AV12" s="17">
        <v>106</v>
      </c>
      <c r="AW12" s="17">
        <v>111</v>
      </c>
      <c r="AX12" s="17">
        <v>112</v>
      </c>
      <c r="AY12" s="17">
        <v>77</v>
      </c>
      <c r="AZ12" s="17">
        <v>81</v>
      </c>
      <c r="BA12" s="17">
        <v>110</v>
      </c>
      <c r="BB12" s="17">
        <f>[3]SKONS!$V$11</f>
        <v>99</v>
      </c>
      <c r="BC12" s="17">
        <f>[3]SKONS!$W$11</f>
        <v>107</v>
      </c>
      <c r="BD12" s="17">
        <f>[3]SKONS!$X$11</f>
        <v>145</v>
      </c>
      <c r="BE12" s="17">
        <f>[3]SKONS!$Y$11</f>
        <v>149</v>
      </c>
      <c r="BF12" s="17">
        <f>[3]SKONS!$Z$11</f>
        <v>344</v>
      </c>
      <c r="BG12" s="17">
        <f>[3]SKONS!$AA$11</f>
        <v>336</v>
      </c>
      <c r="BH12" s="17">
        <f>[3]SKONS!$AB$11</f>
        <v>251</v>
      </c>
      <c r="BI12" s="17">
        <f>[3]SKONS!$AC$11</f>
        <v>285</v>
      </c>
      <c r="BJ12" s="17">
        <f>[3]SKONS!$AD$11</f>
        <v>353</v>
      </c>
      <c r="BK12" s="17">
        <f>[3]SKONS!$AE$11</f>
        <v>289</v>
      </c>
      <c r="BL12" s="17">
        <f>[3]SKONS!$AF$11</f>
        <v>298</v>
      </c>
      <c r="BM12" s="17">
        <f t="shared" si="0"/>
        <v>323</v>
      </c>
      <c r="BN12" s="255"/>
      <c r="BO12" s="255"/>
      <c r="BP12" s="255"/>
    </row>
    <row r="13" spans="1:73" s="92" customFormat="1" ht="14">
      <c r="A13" s="85"/>
      <c r="B13" s="325" t="s">
        <v>61</v>
      </c>
      <c r="C13" s="272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f>[3]SKONS!$I$12</f>
        <v>20989</v>
      </c>
      <c r="P13" s="17">
        <f>[3]SKONS!$M$12</f>
        <v>20255</v>
      </c>
      <c r="Q13" s="18">
        <f>[4]SKONS!$Q12</f>
        <v>21553</v>
      </c>
      <c r="R13" s="17">
        <v>4589</v>
      </c>
      <c r="S13" s="17">
        <v>5536</v>
      </c>
      <c r="T13" s="17">
        <v>4591</v>
      </c>
      <c r="U13" s="17">
        <v>5508</v>
      </c>
      <c r="V13" s="17">
        <v>5296</v>
      </c>
      <c r="W13" s="17">
        <v>6478</v>
      </c>
      <c r="X13" s="17">
        <v>6052</v>
      </c>
      <c r="Y13" s="17">
        <v>5561</v>
      </c>
      <c r="Z13" s="17">
        <v>5289</v>
      </c>
      <c r="AA13" s="17">
        <v>5541</v>
      </c>
      <c r="AB13" s="17">
        <v>5193</v>
      </c>
      <c r="AC13" s="17">
        <v>5516</v>
      </c>
      <c r="AD13" s="17">
        <v>5737</v>
      </c>
      <c r="AE13" s="17">
        <v>5588</v>
      </c>
      <c r="AF13" s="17">
        <v>5248</v>
      </c>
      <c r="AG13" s="17">
        <v>5716</v>
      </c>
      <c r="AH13" s="17">
        <v>6336</v>
      </c>
      <c r="AI13" s="17">
        <v>6124</v>
      </c>
      <c r="AJ13" s="17">
        <v>5684</v>
      </c>
      <c r="AK13" s="17">
        <v>5816</v>
      </c>
      <c r="AL13" s="17">
        <v>6237</v>
      </c>
      <c r="AM13" s="17">
        <v>6536</v>
      </c>
      <c r="AN13" s="17">
        <v>5683</v>
      </c>
      <c r="AO13" s="17">
        <v>6040</v>
      </c>
      <c r="AP13" s="17">
        <v>5871</v>
      </c>
      <c r="AQ13" s="17">
        <v>6129</v>
      </c>
      <c r="AR13" s="17">
        <v>5790</v>
      </c>
      <c r="AS13" s="272">
        <v>6140</v>
      </c>
      <c r="AT13" s="17">
        <v>6347</v>
      </c>
      <c r="AU13" s="17">
        <v>6065</v>
      </c>
      <c r="AV13" s="17">
        <v>6278</v>
      </c>
      <c r="AW13" s="17">
        <v>6278</v>
      </c>
      <c r="AX13" s="17">
        <v>5924</v>
      </c>
      <c r="AY13" s="17">
        <v>5835</v>
      </c>
      <c r="AZ13" s="17">
        <v>5385</v>
      </c>
      <c r="BA13" s="17">
        <v>5661</v>
      </c>
      <c r="BB13" s="17">
        <f>[3]SKONS!$V$12</f>
        <v>5271</v>
      </c>
      <c r="BC13" s="17">
        <f>[3]SKONS!$W$12</f>
        <v>5062.7749800000001</v>
      </c>
      <c r="BD13" s="17">
        <f>[3]SKONS!$X$12</f>
        <v>5013.2250199999999</v>
      </c>
      <c r="BE13" s="17">
        <f>[3]SKONS!$Y$12</f>
        <v>5642</v>
      </c>
      <c r="BF13" s="17">
        <f>[3]SKONS!$Z$12</f>
        <v>5608</v>
      </c>
      <c r="BG13" s="17">
        <f>[3]SKONS!$AA$12</f>
        <v>3986.7749800000001</v>
      </c>
      <c r="BH13" s="17">
        <f>[3]SKONS!$AB$12</f>
        <v>4510.2250199999999</v>
      </c>
      <c r="BI13" s="17">
        <f>[3]SKONS!$AC$12</f>
        <v>6150</v>
      </c>
      <c r="BJ13" s="17">
        <f>[3]SKONS!$AD$12</f>
        <v>6244</v>
      </c>
      <c r="BK13" s="17">
        <f>[3]SKONS!$AE$12</f>
        <v>5492</v>
      </c>
      <c r="BL13" s="17">
        <f>[3]SKONS!$AF$12</f>
        <v>5482</v>
      </c>
      <c r="BM13" s="17">
        <f t="shared" si="0"/>
        <v>4335</v>
      </c>
      <c r="BN13" s="255"/>
      <c r="BO13" s="255"/>
      <c r="BP13" s="255"/>
    </row>
    <row r="14" spans="1:73" s="92" customFormat="1" ht="14">
      <c r="A14" s="85"/>
      <c r="B14" s="327" t="s">
        <v>219</v>
      </c>
      <c r="C14" s="272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f>[3]SKONS!$I$13</f>
        <v>17458</v>
      </c>
      <c r="P14" s="17">
        <f>[3]SKONS!$M$13</f>
        <v>16916</v>
      </c>
      <c r="Q14" s="18">
        <f>[4]SKONS!$Q13</f>
        <v>17165</v>
      </c>
      <c r="R14" s="17">
        <v>3599</v>
      </c>
      <c r="S14" s="17">
        <v>3643</v>
      </c>
      <c r="T14" s="17">
        <v>3634</v>
      </c>
      <c r="U14" s="17">
        <v>3704</v>
      </c>
      <c r="V14" s="17">
        <v>4068</v>
      </c>
      <c r="W14" s="17">
        <v>4192</v>
      </c>
      <c r="X14" s="17">
        <v>4237</v>
      </c>
      <c r="Y14" s="17">
        <v>4255</v>
      </c>
      <c r="Z14" s="17">
        <v>4240</v>
      </c>
      <c r="AA14" s="17">
        <v>4123</v>
      </c>
      <c r="AB14" s="17">
        <v>4062</v>
      </c>
      <c r="AC14" s="17">
        <v>4095</v>
      </c>
      <c r="AD14" s="17">
        <v>4330</v>
      </c>
      <c r="AE14" s="17">
        <v>4376</v>
      </c>
      <c r="AF14" s="17">
        <v>4269</v>
      </c>
      <c r="AG14" s="17">
        <v>4209</v>
      </c>
      <c r="AH14" s="17">
        <v>4870</v>
      </c>
      <c r="AI14" s="17">
        <v>4767</v>
      </c>
      <c r="AJ14" s="17">
        <v>4693</v>
      </c>
      <c r="AK14" s="17">
        <v>4719</v>
      </c>
      <c r="AL14" s="17">
        <v>5051</v>
      </c>
      <c r="AM14" s="17">
        <v>4885</v>
      </c>
      <c r="AN14" s="17">
        <v>4551</v>
      </c>
      <c r="AO14" s="17">
        <v>4742</v>
      </c>
      <c r="AP14" s="17">
        <v>5087</v>
      </c>
      <c r="AQ14" s="17">
        <v>4966</v>
      </c>
      <c r="AR14" s="17">
        <v>4941</v>
      </c>
      <c r="AS14" s="272">
        <v>4924</v>
      </c>
      <c r="AT14" s="17">
        <v>5188</v>
      </c>
      <c r="AU14" s="17">
        <v>4913</v>
      </c>
      <c r="AV14" s="17">
        <v>4929</v>
      </c>
      <c r="AW14" s="17">
        <v>4982</v>
      </c>
      <c r="AX14" s="17">
        <v>5091</v>
      </c>
      <c r="AY14" s="17">
        <v>5020</v>
      </c>
      <c r="AZ14" s="17">
        <v>4796</v>
      </c>
      <c r="BA14" s="17">
        <v>4825</v>
      </c>
      <c r="BB14" s="17">
        <f>[3]SKONS!$V$13</f>
        <v>4602</v>
      </c>
      <c r="BC14" s="17">
        <f>[3]SKONS!$W$13</f>
        <v>4329.7749800000001</v>
      </c>
      <c r="BD14" s="17">
        <f>[3]SKONS!$X$13</f>
        <v>4236.2250199999999</v>
      </c>
      <c r="BE14" s="17">
        <f>[3]SKONS!$Y$13</f>
        <v>4290</v>
      </c>
      <c r="BF14" s="17">
        <f>[3]SKONS!$Z$13</f>
        <v>4549</v>
      </c>
      <c r="BG14" s="17">
        <f>[3]SKONS!$AA$13</f>
        <v>4096.7749800000001</v>
      </c>
      <c r="BH14" s="17">
        <f>[3]SKONS!$AB$13</f>
        <v>4103.2250199999999</v>
      </c>
      <c r="BI14" s="17">
        <f>[3]SKONS!$AC$13</f>
        <v>4167</v>
      </c>
      <c r="BJ14" s="17">
        <f>[3]SKONS!$AD$13</f>
        <v>4593</v>
      </c>
      <c r="BK14" s="17">
        <f>[3]SKONS!$AE$13</f>
        <v>4135</v>
      </c>
      <c r="BL14" s="17">
        <f>[3]SKONS!$AF$13</f>
        <v>4211</v>
      </c>
      <c r="BM14" s="17">
        <f t="shared" si="0"/>
        <v>4226</v>
      </c>
      <c r="BN14" s="255"/>
      <c r="BO14" s="255"/>
      <c r="BP14" s="255"/>
    </row>
    <row r="15" spans="1:73" s="92" customFormat="1" ht="14">
      <c r="A15" s="85"/>
      <c r="B15" s="327" t="s">
        <v>62</v>
      </c>
      <c r="C15" s="272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f>[3]SKONS!$I$14</f>
        <v>3531</v>
      </c>
      <c r="P15" s="17">
        <f>[3]SKONS!$M$14</f>
        <v>3339</v>
      </c>
      <c r="Q15" s="18">
        <f>[4]SKONS!$Q14</f>
        <v>4388</v>
      </c>
      <c r="R15" s="17">
        <v>990</v>
      </c>
      <c r="S15" s="17">
        <v>1893</v>
      </c>
      <c r="T15" s="17">
        <v>958</v>
      </c>
      <c r="U15" s="17">
        <v>1804</v>
      </c>
      <c r="V15" s="17">
        <v>1228</v>
      </c>
      <c r="W15" s="17">
        <v>2285</v>
      </c>
      <c r="X15" s="17">
        <v>1814</v>
      </c>
      <c r="Y15" s="17">
        <v>1305</v>
      </c>
      <c r="Z15" s="17">
        <v>1049</v>
      </c>
      <c r="AA15" s="17">
        <v>1418</v>
      </c>
      <c r="AB15" s="17">
        <v>1131</v>
      </c>
      <c r="AC15" s="17">
        <v>1421</v>
      </c>
      <c r="AD15" s="17">
        <v>1408</v>
      </c>
      <c r="AE15" s="17">
        <v>1212</v>
      </c>
      <c r="AF15" s="17">
        <v>979</v>
      </c>
      <c r="AG15" s="17">
        <v>1507</v>
      </c>
      <c r="AH15" s="17">
        <v>1466</v>
      </c>
      <c r="AI15" s="17">
        <v>1357</v>
      </c>
      <c r="AJ15" s="17">
        <v>991</v>
      </c>
      <c r="AK15" s="17">
        <v>1097</v>
      </c>
      <c r="AL15" s="17">
        <v>1186</v>
      </c>
      <c r="AM15" s="17">
        <v>1651</v>
      </c>
      <c r="AN15" s="17">
        <v>1132</v>
      </c>
      <c r="AO15" s="17">
        <v>1299</v>
      </c>
      <c r="AP15" s="17">
        <v>784</v>
      </c>
      <c r="AQ15" s="17">
        <v>1163</v>
      </c>
      <c r="AR15" s="17">
        <v>849</v>
      </c>
      <c r="AS15" s="272">
        <v>1216</v>
      </c>
      <c r="AT15" s="17">
        <v>1159</v>
      </c>
      <c r="AU15" s="17">
        <v>1152</v>
      </c>
      <c r="AV15" s="17">
        <v>1348</v>
      </c>
      <c r="AW15" s="17">
        <v>1296</v>
      </c>
      <c r="AX15" s="17">
        <v>833</v>
      </c>
      <c r="AY15" s="17">
        <v>815</v>
      </c>
      <c r="AZ15" s="17">
        <v>589</v>
      </c>
      <c r="BA15" s="17">
        <v>836</v>
      </c>
      <c r="BB15" s="17">
        <f>[3]SKONS!$V$14</f>
        <v>669</v>
      </c>
      <c r="BC15" s="17">
        <f>[3]SKONS!$W$14</f>
        <v>733</v>
      </c>
      <c r="BD15" s="17">
        <f>[3]SKONS!$X$14</f>
        <v>777</v>
      </c>
      <c r="BE15" s="17">
        <f>[3]SKONS!$Y$14</f>
        <v>1352</v>
      </c>
      <c r="BF15" s="17">
        <f>[3]SKONS!$Z$14</f>
        <v>1059</v>
      </c>
      <c r="BG15" s="17">
        <f>[3]SKONS!$AA$14</f>
        <v>-110</v>
      </c>
      <c r="BH15" s="17">
        <f>+[4]SKONS!$AC$14</f>
        <v>407</v>
      </c>
      <c r="BI15" s="17">
        <f>+[4]SKONS!$AD$14</f>
        <v>1983</v>
      </c>
      <c r="BJ15" s="17">
        <f>[3]SKONS!$AD$14</f>
        <v>1651</v>
      </c>
      <c r="BK15" s="17">
        <f>[3]SKONS!$AE$14</f>
        <v>1357</v>
      </c>
      <c r="BL15" s="17">
        <f>[3]SKONS!$AF$14</f>
        <v>1271</v>
      </c>
      <c r="BM15" s="17">
        <f t="shared" si="0"/>
        <v>109</v>
      </c>
      <c r="BN15" s="255"/>
      <c r="BO15" s="255"/>
      <c r="BP15" s="255"/>
      <c r="BQ15" s="255"/>
      <c r="BR15" s="255"/>
      <c r="BS15" s="255"/>
      <c r="BT15" s="255"/>
      <c r="BU15" s="255"/>
    </row>
    <row r="16" spans="1:73" s="92" customFormat="1" ht="22.5" customHeight="1">
      <c r="A16" s="85"/>
      <c r="B16" s="358" t="s">
        <v>220</v>
      </c>
      <c r="C16" s="327"/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f>[3]SKONS!$I$15</f>
        <v>47906</v>
      </c>
      <c r="P16" s="17">
        <f>[3]SKONS!$M$15</f>
        <v>51417</v>
      </c>
      <c r="Q16" s="18">
        <f>[4]SKONS!$Q15</f>
        <v>55240</v>
      </c>
      <c r="R16" s="17">
        <v>7898</v>
      </c>
      <c r="S16" s="17">
        <v>8082</v>
      </c>
      <c r="T16" s="17">
        <v>7968</v>
      </c>
      <c r="U16" s="17">
        <v>8621</v>
      </c>
      <c r="V16" s="17">
        <v>8214</v>
      </c>
      <c r="W16" s="17">
        <v>9349</v>
      </c>
      <c r="X16" s="17">
        <v>9544</v>
      </c>
      <c r="Y16" s="17">
        <v>9462</v>
      </c>
      <c r="Z16" s="17">
        <v>9432</v>
      </c>
      <c r="AA16" s="17">
        <v>9296</v>
      </c>
      <c r="AB16" s="17">
        <v>8832</v>
      </c>
      <c r="AC16" s="17">
        <v>8933</v>
      </c>
      <c r="AD16" s="17">
        <v>8599</v>
      </c>
      <c r="AE16" s="17">
        <v>8570</v>
      </c>
      <c r="AF16" s="17">
        <v>8527</v>
      </c>
      <c r="AG16" s="17">
        <v>9370</v>
      </c>
      <c r="AH16" s="17">
        <v>9841</v>
      </c>
      <c r="AI16" s="17">
        <v>9564</v>
      </c>
      <c r="AJ16" s="17">
        <v>9270</v>
      </c>
      <c r="AK16" s="17">
        <v>9532</v>
      </c>
      <c r="AL16" s="17">
        <v>9633</v>
      </c>
      <c r="AM16" s="17">
        <v>9536</v>
      </c>
      <c r="AN16" s="17">
        <v>9604</v>
      </c>
      <c r="AO16" s="17">
        <v>9737</v>
      </c>
      <c r="AP16" s="17">
        <v>10208</v>
      </c>
      <c r="AQ16" s="17">
        <v>10201</v>
      </c>
      <c r="AR16" s="17">
        <v>9942</v>
      </c>
      <c r="AS16" s="272">
        <v>10338</v>
      </c>
      <c r="AT16" s="17">
        <v>10430</v>
      </c>
      <c r="AU16" s="17">
        <v>10469</v>
      </c>
      <c r="AV16" s="17">
        <v>10670</v>
      </c>
      <c r="AW16" s="17">
        <v>10976</v>
      </c>
      <c r="AX16" s="17">
        <v>10750</v>
      </c>
      <c r="AY16" s="17">
        <v>11126</v>
      </c>
      <c r="AZ16" s="17">
        <v>11070</v>
      </c>
      <c r="BA16" s="17">
        <v>11821</v>
      </c>
      <c r="BB16" s="17">
        <f>[3]SKONS!$V$15</f>
        <v>12200</v>
      </c>
      <c r="BC16" s="17">
        <f>[3]SKONS!$W$15</f>
        <v>11956.054889999999</v>
      </c>
      <c r="BD16" s="17">
        <f>[3]SKONS!$X$15</f>
        <v>11514.945110000001</v>
      </c>
      <c r="BE16" s="17">
        <f>[3]SKONS!$Y$15</f>
        <v>12235</v>
      </c>
      <c r="BF16" s="17">
        <f>[3]SKONS!$Z$15</f>
        <v>11836</v>
      </c>
      <c r="BG16" s="17">
        <f>[3]SKONS!$AA$15</f>
        <v>12876.35039</v>
      </c>
      <c r="BH16" s="17">
        <f>[3]SKONS!$AB$15</f>
        <v>12882.64961</v>
      </c>
      <c r="BI16" s="17">
        <f>[3]SKONS!$AC$15</f>
        <v>13822</v>
      </c>
      <c r="BJ16" s="17">
        <f>[3]SKONS!$AD$15</f>
        <v>13313</v>
      </c>
      <c r="BK16" s="17">
        <f>[3]SKONS!$AE$15</f>
        <v>13957</v>
      </c>
      <c r="BL16" s="17">
        <f>[3]SKONS!$AF$15</f>
        <v>13364</v>
      </c>
      <c r="BM16" s="17">
        <f t="shared" si="0"/>
        <v>14606</v>
      </c>
      <c r="BN16" s="255"/>
      <c r="BO16" s="255"/>
      <c r="BP16" s="255"/>
    </row>
    <row r="17" spans="1:68" s="324" customFormat="1" ht="14">
      <c r="A17" s="174"/>
      <c r="B17" s="322" t="s">
        <v>64</v>
      </c>
      <c r="C17" s="271">
        <v>0</v>
      </c>
      <c r="D17" s="19">
        <v>0</v>
      </c>
      <c r="E17" s="19">
        <v>0</v>
      </c>
      <c r="F17" s="19">
        <v>0</v>
      </c>
      <c r="G17" s="19">
        <v>2011</v>
      </c>
      <c r="H17" s="19">
        <v>62646</v>
      </c>
      <c r="I17" s="19">
        <v>75995</v>
      </c>
      <c r="J17" s="19">
        <v>114453</v>
      </c>
      <c r="K17" s="19">
        <v>125193</v>
      </c>
      <c r="L17" s="19">
        <v>125254</v>
      </c>
      <c r="M17" s="19">
        <v>142088</v>
      </c>
      <c r="N17" s="19">
        <v>153555</v>
      </c>
      <c r="O17" s="19">
        <f>[3]SKONS!$I$18</f>
        <v>149940</v>
      </c>
      <c r="P17" s="19">
        <f>[3]SKONS!$M$18</f>
        <v>144331</v>
      </c>
      <c r="Q17" s="268">
        <f>[4]SKONS!$Q$18</f>
        <v>149957</v>
      </c>
      <c r="R17" s="19">
        <v>0</v>
      </c>
      <c r="S17" s="19">
        <v>0</v>
      </c>
      <c r="T17" s="19">
        <v>0</v>
      </c>
      <c r="U17" s="19">
        <v>0</v>
      </c>
      <c r="V17" s="19">
        <v>447</v>
      </c>
      <c r="W17" s="19">
        <v>379</v>
      </c>
      <c r="X17" s="19">
        <v>427</v>
      </c>
      <c r="Y17" s="19">
        <v>758</v>
      </c>
      <c r="Z17" s="19">
        <v>6135</v>
      </c>
      <c r="AA17" s="19">
        <v>17812</v>
      </c>
      <c r="AB17" s="19">
        <v>14789</v>
      </c>
      <c r="AC17" s="19">
        <v>23910</v>
      </c>
      <c r="AD17" s="19">
        <v>26130</v>
      </c>
      <c r="AE17" s="19">
        <v>12307</v>
      </c>
      <c r="AF17" s="19">
        <v>18710</v>
      </c>
      <c r="AG17" s="19">
        <v>18848</v>
      </c>
      <c r="AH17" s="19">
        <v>30066</v>
      </c>
      <c r="AI17" s="19">
        <v>20336</v>
      </c>
      <c r="AJ17" s="19">
        <v>28310</v>
      </c>
      <c r="AK17" s="19">
        <v>35741</v>
      </c>
      <c r="AL17" s="19">
        <v>37365</v>
      </c>
      <c r="AM17" s="19">
        <v>26890</v>
      </c>
      <c r="AN17" s="19">
        <v>26694</v>
      </c>
      <c r="AO17" s="19">
        <v>34243</v>
      </c>
      <c r="AP17" s="19">
        <v>36201</v>
      </c>
      <c r="AQ17" s="19">
        <v>31003</v>
      </c>
      <c r="AR17" s="19">
        <v>26732</v>
      </c>
      <c r="AS17" s="271">
        <v>31318</v>
      </c>
      <c r="AT17" s="19">
        <v>35115</v>
      </c>
      <c r="AU17" s="19">
        <v>34770</v>
      </c>
      <c r="AV17" s="19">
        <v>31989</v>
      </c>
      <c r="AW17" s="19">
        <v>40215</v>
      </c>
      <c r="AX17" s="19">
        <v>36213</v>
      </c>
      <c r="AY17" s="19">
        <v>39233</v>
      </c>
      <c r="AZ17" s="19">
        <v>38126</v>
      </c>
      <c r="BA17" s="19">
        <v>39983</v>
      </c>
      <c r="BB17" s="19">
        <f>[3]SKONS!$V$18</f>
        <v>34550</v>
      </c>
      <c r="BC17" s="19">
        <f>[3]SKONS!$W$18</f>
        <v>43427.822889999996</v>
      </c>
      <c r="BD17" s="19">
        <f>[3]SKONS!$X$18</f>
        <v>36011.177110000004</v>
      </c>
      <c r="BE17" s="19">
        <f>[3]SKONS!$Y$18</f>
        <v>35951</v>
      </c>
      <c r="BF17" s="19">
        <f>[3]SKONS!$Z$18</f>
        <v>38149</v>
      </c>
      <c r="BG17" s="19">
        <f>[3]SKONS!$AA$18</f>
        <v>40105.127999999997</v>
      </c>
      <c r="BH17" s="19">
        <f>[3]SKONS!$AB$18</f>
        <v>29513.87202000001</v>
      </c>
      <c r="BI17" s="19">
        <f>[3]SKONS!$AC$18</f>
        <v>36562.999979999993</v>
      </c>
      <c r="BJ17" s="19">
        <f>[3]SKONS!$AD$18</f>
        <v>38036</v>
      </c>
      <c r="BK17" s="19">
        <f>[3]SKONS!$AE$18</f>
        <v>36056</v>
      </c>
      <c r="BL17" s="19">
        <f>[3]SKONS!$AF$18</f>
        <v>35849</v>
      </c>
      <c r="BM17" s="19">
        <f t="shared" si="0"/>
        <v>40016</v>
      </c>
      <c r="BN17" s="323"/>
      <c r="BO17" s="323"/>
      <c r="BP17" s="323"/>
    </row>
    <row r="18" spans="1:68" s="326" customFormat="1" ht="14">
      <c r="A18" s="174"/>
      <c r="B18" s="325" t="s">
        <v>55</v>
      </c>
      <c r="C18" s="272">
        <v>0</v>
      </c>
      <c r="D18" s="17">
        <v>0</v>
      </c>
      <c r="E18" s="17">
        <v>0</v>
      </c>
      <c r="F18" s="17">
        <v>0</v>
      </c>
      <c r="G18" s="17">
        <v>2011</v>
      </c>
      <c r="H18" s="17">
        <v>30164</v>
      </c>
      <c r="I18" s="17">
        <v>39906</v>
      </c>
      <c r="J18" s="17">
        <v>60121</v>
      </c>
      <c r="K18" s="17">
        <v>62552</v>
      </c>
      <c r="L18" s="17">
        <v>60857</v>
      </c>
      <c r="M18" s="17">
        <v>70092</v>
      </c>
      <c r="N18" s="17">
        <v>78547</v>
      </c>
      <c r="O18" s="17">
        <f>[3]SKONS!$I$19</f>
        <v>75167</v>
      </c>
      <c r="P18" s="17">
        <f>[3]SKONS!$M$19</f>
        <v>72305</v>
      </c>
      <c r="Q18" s="18">
        <f>[4]SKONS!$Q$19</f>
        <v>74682</v>
      </c>
      <c r="R18" s="17">
        <v>0</v>
      </c>
      <c r="S18" s="17">
        <v>0</v>
      </c>
      <c r="T18" s="17">
        <v>0</v>
      </c>
      <c r="U18" s="17">
        <v>0</v>
      </c>
      <c r="V18" s="17">
        <v>447</v>
      </c>
      <c r="W18" s="17">
        <v>379</v>
      </c>
      <c r="X18" s="17">
        <v>427</v>
      </c>
      <c r="Y18" s="17">
        <v>758</v>
      </c>
      <c r="Z18" s="17">
        <v>2679</v>
      </c>
      <c r="AA18" s="17">
        <v>7083</v>
      </c>
      <c r="AB18" s="17">
        <v>7237</v>
      </c>
      <c r="AC18" s="17">
        <v>13165</v>
      </c>
      <c r="AD18" s="17">
        <v>11888</v>
      </c>
      <c r="AE18" s="17">
        <v>6501</v>
      </c>
      <c r="AF18" s="17">
        <v>10743</v>
      </c>
      <c r="AG18" s="17">
        <v>10774</v>
      </c>
      <c r="AH18" s="17">
        <v>16140</v>
      </c>
      <c r="AI18" s="17">
        <v>10188</v>
      </c>
      <c r="AJ18" s="17">
        <v>15136</v>
      </c>
      <c r="AK18" s="17">
        <v>18657</v>
      </c>
      <c r="AL18" s="17">
        <v>18529</v>
      </c>
      <c r="AM18" s="17">
        <v>13623</v>
      </c>
      <c r="AN18" s="17">
        <v>12757</v>
      </c>
      <c r="AO18" s="17">
        <v>17643</v>
      </c>
      <c r="AP18" s="17">
        <v>16637</v>
      </c>
      <c r="AQ18" s="17">
        <v>14119</v>
      </c>
      <c r="AR18" s="17">
        <v>13607</v>
      </c>
      <c r="AS18" s="272">
        <v>16494</v>
      </c>
      <c r="AT18" s="17">
        <v>15580</v>
      </c>
      <c r="AU18" s="17">
        <v>17643</v>
      </c>
      <c r="AV18" s="17">
        <v>16699</v>
      </c>
      <c r="AW18" s="17">
        <v>20170</v>
      </c>
      <c r="AX18" s="17">
        <v>17738</v>
      </c>
      <c r="AY18" s="17">
        <v>19646</v>
      </c>
      <c r="AZ18" s="17">
        <v>20344</v>
      </c>
      <c r="BA18" s="17">
        <v>20819</v>
      </c>
      <c r="BB18" s="17">
        <f>[3]SKONS!$V$19</f>
        <v>15906</v>
      </c>
      <c r="BC18" s="17">
        <f>[3]SKONS!$W$19</f>
        <v>22098</v>
      </c>
      <c r="BD18" s="17">
        <f>[3]SKONS!$X$19</f>
        <v>18816</v>
      </c>
      <c r="BE18" s="17">
        <f>[3]SKONS!$Y$19</f>
        <v>18347</v>
      </c>
      <c r="BF18" s="17">
        <f>[3]SKONS!$Z$19</f>
        <v>18912</v>
      </c>
      <c r="BG18" s="17">
        <f>[3]SKONS!$AA$19</f>
        <v>19347</v>
      </c>
      <c r="BH18" s="17">
        <f>[3]SKONS!$AB$19</f>
        <v>15920</v>
      </c>
      <c r="BI18" s="17">
        <f>[3]SKONS!$AC$19</f>
        <v>18126</v>
      </c>
      <c r="BJ18" s="17">
        <f>[3]SKONS!$AD$19</f>
        <v>17979</v>
      </c>
      <c r="BK18" s="17">
        <f>[3]SKONS!$AE$19</f>
        <v>18101</v>
      </c>
      <c r="BL18" s="17">
        <f>[3]SKONS!$AF$19</f>
        <v>18408</v>
      </c>
      <c r="BM18" s="17">
        <f t="shared" si="0"/>
        <v>20194</v>
      </c>
      <c r="BN18" s="323"/>
      <c r="BO18" s="323"/>
      <c r="BP18" s="323"/>
    </row>
    <row r="19" spans="1:68" s="326" customFormat="1" ht="14">
      <c r="A19" s="174"/>
      <c r="B19" s="327" t="s">
        <v>65</v>
      </c>
      <c r="C19" s="272">
        <v>0</v>
      </c>
      <c r="D19" s="17">
        <v>0</v>
      </c>
      <c r="E19" s="17">
        <v>0</v>
      </c>
      <c r="F19" s="17">
        <v>0</v>
      </c>
      <c r="G19" s="17">
        <v>620</v>
      </c>
      <c r="H19" s="17">
        <v>11129</v>
      </c>
      <c r="I19" s="17">
        <v>13607</v>
      </c>
      <c r="J19" s="17">
        <v>14455</v>
      </c>
      <c r="K19" s="17">
        <v>14390</v>
      </c>
      <c r="L19" s="17">
        <v>10191</v>
      </c>
      <c r="M19" s="17">
        <v>8815</v>
      </c>
      <c r="N19" s="17">
        <v>18395</v>
      </c>
      <c r="O19" s="17">
        <f>[3]SKONS!$I$20</f>
        <v>16339</v>
      </c>
      <c r="P19" s="17">
        <f>[3]SKONS!$M$20</f>
        <v>18945</v>
      </c>
      <c r="Q19" s="18">
        <f>[4]SKONS!$Q$20</f>
        <v>19068</v>
      </c>
      <c r="R19" s="17">
        <v>0</v>
      </c>
      <c r="S19" s="17">
        <v>0</v>
      </c>
      <c r="T19" s="17">
        <v>0</v>
      </c>
      <c r="U19" s="17">
        <v>0</v>
      </c>
      <c r="V19" s="17">
        <v>197</v>
      </c>
      <c r="W19" s="17">
        <v>99</v>
      </c>
      <c r="X19" s="17">
        <v>70</v>
      </c>
      <c r="Y19" s="17">
        <v>255</v>
      </c>
      <c r="Z19" s="17">
        <v>736</v>
      </c>
      <c r="AA19" s="17">
        <v>2274</v>
      </c>
      <c r="AB19" s="17">
        <v>2816</v>
      </c>
      <c r="AC19" s="17">
        <v>5303</v>
      </c>
      <c r="AD19" s="17">
        <v>3075</v>
      </c>
      <c r="AE19" s="17">
        <v>2634</v>
      </c>
      <c r="AF19" s="17">
        <v>4100</v>
      </c>
      <c r="AG19" s="17">
        <v>3798</v>
      </c>
      <c r="AH19" s="17">
        <v>3170</v>
      </c>
      <c r="AI19" s="17">
        <v>3368</v>
      </c>
      <c r="AJ19" s="17">
        <v>3343</v>
      </c>
      <c r="AK19" s="17">
        <v>4574</v>
      </c>
      <c r="AL19" s="17">
        <v>3545</v>
      </c>
      <c r="AM19" s="17">
        <v>3406</v>
      </c>
      <c r="AN19" s="17">
        <v>2876</v>
      </c>
      <c r="AO19" s="17">
        <v>4563</v>
      </c>
      <c r="AP19" s="17">
        <v>2655</v>
      </c>
      <c r="AQ19" s="17">
        <v>2686</v>
      </c>
      <c r="AR19" s="17">
        <v>2315</v>
      </c>
      <c r="AS19" s="272">
        <v>2535</v>
      </c>
      <c r="AT19" s="17">
        <v>1825</v>
      </c>
      <c r="AU19" s="17">
        <v>2001</v>
      </c>
      <c r="AV19" s="17">
        <v>2125</v>
      </c>
      <c r="AW19" s="17">
        <v>2864</v>
      </c>
      <c r="AX19" s="17">
        <v>3121</v>
      </c>
      <c r="AY19" s="17">
        <v>4321</v>
      </c>
      <c r="AZ19" s="17">
        <v>5289</v>
      </c>
      <c r="BA19" s="17">
        <v>5664</v>
      </c>
      <c r="BB19" s="17">
        <f>[3]SKONS!$V$20</f>
        <v>3227</v>
      </c>
      <c r="BC19" s="17">
        <f>[3]SKONS!$W$20</f>
        <v>3481</v>
      </c>
      <c r="BD19" s="17">
        <f>[3]SKONS!$X$20</f>
        <v>4748</v>
      </c>
      <c r="BE19" s="17">
        <f>[3]SKONS!$Y$20</f>
        <v>4883</v>
      </c>
      <c r="BF19" s="17">
        <f>[3]SKONS!$Z$20</f>
        <v>4839</v>
      </c>
      <c r="BG19" s="17">
        <f>[3]SKONS!$AA$20</f>
        <v>4680</v>
      </c>
      <c r="BH19" s="17">
        <f>[3]SKONS!$AB$20</f>
        <v>4154</v>
      </c>
      <c r="BI19" s="17">
        <f>[3]SKONS!$AC$20</f>
        <v>5272</v>
      </c>
      <c r="BJ19" s="17">
        <f>[3]SKONS!$AD$20</f>
        <v>3938</v>
      </c>
      <c r="BK19" s="17">
        <f>[3]SKONS!$AE$20</f>
        <v>4467</v>
      </c>
      <c r="BL19" s="17">
        <f>[3]SKONS!$AF$20</f>
        <v>5306</v>
      </c>
      <c r="BM19" s="17">
        <f t="shared" si="0"/>
        <v>5357</v>
      </c>
      <c r="BN19" s="323"/>
      <c r="BO19" s="323"/>
      <c r="BP19" s="323"/>
    </row>
    <row r="20" spans="1:68" s="330" customFormat="1" ht="12.75" customHeight="1">
      <c r="A20" s="328"/>
      <c r="B20" s="329" t="s">
        <v>66</v>
      </c>
      <c r="C20" s="274">
        <v>0</v>
      </c>
      <c r="D20" s="28">
        <v>0</v>
      </c>
      <c r="E20" s="28">
        <v>0</v>
      </c>
      <c r="F20" s="28">
        <v>0</v>
      </c>
      <c r="G20" s="28">
        <v>511</v>
      </c>
      <c r="H20" s="28">
        <v>2780</v>
      </c>
      <c r="I20" s="28">
        <v>2545</v>
      </c>
      <c r="J20" s="28">
        <v>2386</v>
      </c>
      <c r="K20" s="28">
        <v>2760</v>
      </c>
      <c r="L20" s="28">
        <v>2976</v>
      </c>
      <c r="M20" s="28">
        <v>2680</v>
      </c>
      <c r="N20" s="28">
        <v>3023</v>
      </c>
      <c r="O20" s="28">
        <f>[3]SKONS!$I$21</f>
        <v>4021</v>
      </c>
      <c r="P20" s="28">
        <f>[3]SKONS!$M$21</f>
        <v>4083</v>
      </c>
      <c r="Q20" s="18">
        <f>[4]SKONS!$Q$21</f>
        <v>5321</v>
      </c>
      <c r="R20" s="28">
        <v>0</v>
      </c>
      <c r="S20" s="28">
        <v>0</v>
      </c>
      <c r="T20" s="28">
        <v>0</v>
      </c>
      <c r="U20" s="28">
        <v>0</v>
      </c>
      <c r="V20" s="28">
        <v>190</v>
      </c>
      <c r="W20" s="28">
        <v>97</v>
      </c>
      <c r="X20" s="28">
        <v>69</v>
      </c>
      <c r="Y20" s="28">
        <v>155</v>
      </c>
      <c r="Z20" s="28">
        <v>392</v>
      </c>
      <c r="AA20" s="28">
        <v>814</v>
      </c>
      <c r="AB20" s="28">
        <v>796</v>
      </c>
      <c r="AC20" s="28">
        <v>778</v>
      </c>
      <c r="AD20" s="28">
        <v>881</v>
      </c>
      <c r="AE20" s="28">
        <v>446</v>
      </c>
      <c r="AF20" s="28">
        <v>573</v>
      </c>
      <c r="AG20" s="28">
        <v>645</v>
      </c>
      <c r="AH20" s="28">
        <v>651</v>
      </c>
      <c r="AI20" s="28">
        <v>559</v>
      </c>
      <c r="AJ20" s="28">
        <v>536</v>
      </c>
      <c r="AK20" s="28">
        <v>640</v>
      </c>
      <c r="AL20" s="28">
        <v>798</v>
      </c>
      <c r="AM20" s="28">
        <v>660</v>
      </c>
      <c r="AN20" s="28">
        <v>589</v>
      </c>
      <c r="AO20" s="28">
        <v>714</v>
      </c>
      <c r="AP20" s="28">
        <v>781</v>
      </c>
      <c r="AQ20" s="28">
        <v>761</v>
      </c>
      <c r="AR20" s="28">
        <v>612</v>
      </c>
      <c r="AS20" s="274">
        <v>822</v>
      </c>
      <c r="AT20" s="28">
        <v>754</v>
      </c>
      <c r="AU20" s="28">
        <v>625</v>
      </c>
      <c r="AV20" s="28">
        <v>583</v>
      </c>
      <c r="AW20" s="28">
        <v>718</v>
      </c>
      <c r="AX20" s="28">
        <v>744</v>
      </c>
      <c r="AY20" s="28">
        <v>664</v>
      </c>
      <c r="AZ20" s="28">
        <v>711</v>
      </c>
      <c r="BA20" s="28">
        <v>904</v>
      </c>
      <c r="BB20" s="28">
        <f>[3]SKONS!$V$21</f>
        <v>929</v>
      </c>
      <c r="BC20" s="28">
        <f>[3]SKONS!$W$21</f>
        <v>1051</v>
      </c>
      <c r="BD20" s="28">
        <f>[3]SKONS!$X$21</f>
        <v>984</v>
      </c>
      <c r="BE20" s="28">
        <f>[3]SKONS!$Y$21</f>
        <v>1057</v>
      </c>
      <c r="BF20" s="28">
        <f>[3]SKONS!$Z$21</f>
        <v>877</v>
      </c>
      <c r="BG20" s="28">
        <f>[3]SKONS!$AA$21</f>
        <v>870</v>
      </c>
      <c r="BH20" s="28">
        <f>[3]SKONS!$AB$21</f>
        <v>838</v>
      </c>
      <c r="BI20" s="28">
        <f>[3]SKONS!$AC$21</f>
        <v>1498</v>
      </c>
      <c r="BJ20" s="28">
        <f>[3]SKONS!$AD$21</f>
        <v>1425</v>
      </c>
      <c r="BK20" s="28">
        <f>[3]SKONS!$AE$21</f>
        <v>1290</v>
      </c>
      <c r="BL20" s="28">
        <f>[3]SKONS!$AF$21</f>
        <v>1375</v>
      </c>
      <c r="BM20" s="28">
        <f t="shared" si="0"/>
        <v>1231</v>
      </c>
      <c r="BN20" s="323"/>
      <c r="BO20" s="323"/>
      <c r="BP20" s="323"/>
    </row>
    <row r="21" spans="1:68" s="330" customFormat="1" ht="12.75" customHeight="1">
      <c r="A21" s="328"/>
      <c r="B21" s="329" t="s">
        <v>167</v>
      </c>
      <c r="C21" s="274">
        <v>0</v>
      </c>
      <c r="D21" s="28">
        <v>0</v>
      </c>
      <c r="E21" s="28">
        <v>0</v>
      </c>
      <c r="F21" s="28">
        <v>0</v>
      </c>
      <c r="G21" s="28">
        <v>109</v>
      </c>
      <c r="H21" s="28">
        <v>8349</v>
      </c>
      <c r="I21" s="28">
        <v>11062</v>
      </c>
      <c r="J21" s="28">
        <v>12069</v>
      </c>
      <c r="K21" s="28">
        <v>11630</v>
      </c>
      <c r="L21" s="28">
        <v>7215</v>
      </c>
      <c r="M21" s="28">
        <v>6135</v>
      </c>
      <c r="N21" s="28">
        <v>15372</v>
      </c>
      <c r="O21" s="28">
        <f>[3]SKONS!$I$22</f>
        <v>12318</v>
      </c>
      <c r="P21" s="28">
        <f>[3]SKONS!$M$22</f>
        <v>14862</v>
      </c>
      <c r="Q21" s="18">
        <f>[4]SKONS!$Q$22</f>
        <v>13747</v>
      </c>
      <c r="R21" s="28">
        <v>0</v>
      </c>
      <c r="S21" s="28">
        <v>0</v>
      </c>
      <c r="T21" s="28">
        <v>0</v>
      </c>
      <c r="U21" s="28">
        <v>0</v>
      </c>
      <c r="V21" s="28">
        <v>6</v>
      </c>
      <c r="W21" s="28">
        <v>2</v>
      </c>
      <c r="X21" s="28">
        <v>1</v>
      </c>
      <c r="Y21" s="28">
        <v>100</v>
      </c>
      <c r="Z21" s="28">
        <v>344</v>
      </c>
      <c r="AA21" s="28">
        <v>1460</v>
      </c>
      <c r="AB21" s="28">
        <v>2020</v>
      </c>
      <c r="AC21" s="28">
        <v>4525</v>
      </c>
      <c r="AD21" s="28">
        <v>2194</v>
      </c>
      <c r="AE21" s="28">
        <v>2188</v>
      </c>
      <c r="AF21" s="28">
        <v>3527</v>
      </c>
      <c r="AG21" s="28">
        <v>3153</v>
      </c>
      <c r="AH21" s="28">
        <v>2519</v>
      </c>
      <c r="AI21" s="28">
        <v>2809</v>
      </c>
      <c r="AJ21" s="28">
        <v>2807</v>
      </c>
      <c r="AK21" s="28">
        <v>3934</v>
      </c>
      <c r="AL21" s="28">
        <v>2747</v>
      </c>
      <c r="AM21" s="28">
        <v>2746</v>
      </c>
      <c r="AN21" s="28">
        <v>2288</v>
      </c>
      <c r="AO21" s="28">
        <v>3850</v>
      </c>
      <c r="AP21" s="28">
        <v>1874</v>
      </c>
      <c r="AQ21" s="28">
        <v>1925</v>
      </c>
      <c r="AR21" s="28">
        <v>1703</v>
      </c>
      <c r="AS21" s="274">
        <v>1713</v>
      </c>
      <c r="AT21" s="28">
        <v>1071</v>
      </c>
      <c r="AU21" s="28">
        <v>1376</v>
      </c>
      <c r="AV21" s="28">
        <v>1542</v>
      </c>
      <c r="AW21" s="28">
        <v>2146</v>
      </c>
      <c r="AX21" s="28">
        <v>2377</v>
      </c>
      <c r="AY21" s="28">
        <v>3657</v>
      </c>
      <c r="AZ21" s="28">
        <v>4578</v>
      </c>
      <c r="BA21" s="28">
        <v>4760</v>
      </c>
      <c r="BB21" s="28">
        <f>[3]SKONS!$V$22</f>
        <v>2298</v>
      </c>
      <c r="BC21" s="28">
        <f>[3]SKONS!$W$22</f>
        <v>2430</v>
      </c>
      <c r="BD21" s="28">
        <f>[3]SKONS!$X$22</f>
        <v>3764</v>
      </c>
      <c r="BE21" s="28">
        <f>[3]SKONS!$Y$22</f>
        <v>3826</v>
      </c>
      <c r="BF21" s="28">
        <f>[3]SKONS!$Z$22</f>
        <v>3962</v>
      </c>
      <c r="BG21" s="28">
        <f>[3]SKONS!$AA$22</f>
        <v>3810</v>
      </c>
      <c r="BH21" s="28">
        <f>[3]SKONS!$AB$22</f>
        <v>3316</v>
      </c>
      <c r="BI21" s="28">
        <f>[3]SKONS!$AC$22</f>
        <v>3774</v>
      </c>
      <c r="BJ21" s="28">
        <f>[3]SKONS!$AD$22</f>
        <v>2513</v>
      </c>
      <c r="BK21" s="28">
        <f>[3]SKONS!$AE$22</f>
        <v>3177</v>
      </c>
      <c r="BL21" s="28">
        <f>[3]SKONS!$AF$22</f>
        <v>3931</v>
      </c>
      <c r="BM21" s="28">
        <f t="shared" si="0"/>
        <v>4126</v>
      </c>
      <c r="BN21" s="323"/>
      <c r="BO21" s="323"/>
      <c r="BP21" s="323"/>
    </row>
    <row r="22" spans="1:68" s="330" customFormat="1" ht="12.75" customHeight="1">
      <c r="A22" s="328"/>
      <c r="B22" s="329" t="s">
        <v>212</v>
      </c>
      <c r="C22" s="274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1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74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f t="shared" si="0"/>
        <v>0</v>
      </c>
      <c r="BN22" s="323"/>
      <c r="BO22" s="323"/>
      <c r="BP22" s="323"/>
    </row>
    <row r="23" spans="1:68" s="326" customFormat="1" ht="14">
      <c r="A23" s="174"/>
      <c r="B23" s="327" t="s">
        <v>67</v>
      </c>
      <c r="C23" s="272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99</v>
      </c>
      <c r="J23" s="17">
        <v>7385</v>
      </c>
      <c r="K23" s="17">
        <v>8311</v>
      </c>
      <c r="L23" s="17">
        <v>9235</v>
      </c>
      <c r="M23" s="17">
        <v>10846</v>
      </c>
      <c r="N23" s="17">
        <v>10809</v>
      </c>
      <c r="O23" s="17">
        <f>[3]SKONS!$I$23</f>
        <v>12137</v>
      </c>
      <c r="P23" s="17">
        <f>[3]SKONS!$M$23</f>
        <v>12658</v>
      </c>
      <c r="Q23" s="18">
        <f>[4]SKONS!$Q$23</f>
        <v>14970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7</v>
      </c>
      <c r="AE23" s="17">
        <v>15</v>
      </c>
      <c r="AF23" s="17">
        <v>10</v>
      </c>
      <c r="AG23" s="17">
        <v>67</v>
      </c>
      <c r="AH23" s="17">
        <v>53</v>
      </c>
      <c r="AI23" s="17">
        <v>230</v>
      </c>
      <c r="AJ23" s="17">
        <v>4068</v>
      </c>
      <c r="AK23" s="17">
        <v>3034</v>
      </c>
      <c r="AL23" s="17">
        <v>2675</v>
      </c>
      <c r="AM23" s="17">
        <v>1621</v>
      </c>
      <c r="AN23" s="17">
        <v>2300</v>
      </c>
      <c r="AO23" s="17">
        <v>1716</v>
      </c>
      <c r="AP23" s="17">
        <v>2497</v>
      </c>
      <c r="AQ23" s="17">
        <v>2303</v>
      </c>
      <c r="AR23" s="17">
        <v>1383</v>
      </c>
      <c r="AS23" s="272">
        <v>3052</v>
      </c>
      <c r="AT23" s="17">
        <v>2521</v>
      </c>
      <c r="AU23" s="17">
        <v>1870</v>
      </c>
      <c r="AV23" s="17">
        <v>3431</v>
      </c>
      <c r="AW23" s="17">
        <v>3024</v>
      </c>
      <c r="AX23" s="17">
        <v>2258</v>
      </c>
      <c r="AY23" s="17">
        <v>1951</v>
      </c>
      <c r="AZ23" s="17">
        <v>3130</v>
      </c>
      <c r="BA23" s="17">
        <v>3470</v>
      </c>
      <c r="BB23" s="17">
        <f>[3]SKONS!$V$23</f>
        <v>2375</v>
      </c>
      <c r="BC23" s="17">
        <f>[3]SKONS!$W$23</f>
        <v>3092</v>
      </c>
      <c r="BD23" s="17">
        <f>[3]SKONS!$X$23</f>
        <v>3252</v>
      </c>
      <c r="BE23" s="17">
        <f>[3]SKONS!$Y$23</f>
        <v>3418</v>
      </c>
      <c r="BF23" s="17">
        <f>[3]SKONS!$Z$23</f>
        <v>3355</v>
      </c>
      <c r="BG23" s="17">
        <f>[3]SKONS!$AA$23</f>
        <v>2966</v>
      </c>
      <c r="BH23" s="17">
        <f>[3]SKONS!$AB$23</f>
        <v>2899</v>
      </c>
      <c r="BI23" s="17">
        <f>[3]SKONS!$AC$23</f>
        <v>3438</v>
      </c>
      <c r="BJ23" s="17">
        <f>[3]SKONS!$AD$23</f>
        <v>3111</v>
      </c>
      <c r="BK23" s="17">
        <f>[3]SKONS!$AE$23</f>
        <v>3046</v>
      </c>
      <c r="BL23" s="17">
        <f>[3]SKONS!$AF$23</f>
        <v>5204</v>
      </c>
      <c r="BM23" s="17">
        <f t="shared" si="0"/>
        <v>3609</v>
      </c>
      <c r="BN23" s="323"/>
      <c r="BO23" s="323"/>
      <c r="BP23" s="323"/>
    </row>
    <row r="24" spans="1:68" s="330" customFormat="1" ht="12.75" customHeight="1">
      <c r="A24" s="328"/>
      <c r="B24" s="329" t="s">
        <v>66</v>
      </c>
      <c r="C24" s="274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25</v>
      </c>
      <c r="J24" s="28">
        <v>659</v>
      </c>
      <c r="K24" s="28">
        <v>1601</v>
      </c>
      <c r="L24" s="28">
        <v>2655</v>
      </c>
      <c r="M24" s="28">
        <v>2441</v>
      </c>
      <c r="N24" s="28">
        <v>2511</v>
      </c>
      <c r="O24" s="28">
        <f>[3]SKONS!$I$24</f>
        <v>2329</v>
      </c>
      <c r="P24" s="28">
        <f>[3]SKONS!$M$24</f>
        <v>2634</v>
      </c>
      <c r="Q24" s="18">
        <f>[4]SKONS!$Q$24</f>
        <v>2944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3</v>
      </c>
      <c r="AE24" s="28">
        <v>8</v>
      </c>
      <c r="AF24" s="28">
        <v>4</v>
      </c>
      <c r="AG24" s="28">
        <v>10</v>
      </c>
      <c r="AH24" s="28">
        <v>7</v>
      </c>
      <c r="AI24" s="28">
        <v>26</v>
      </c>
      <c r="AJ24" s="28">
        <v>149</v>
      </c>
      <c r="AK24" s="28">
        <v>477</v>
      </c>
      <c r="AL24" s="28">
        <v>313</v>
      </c>
      <c r="AM24" s="28">
        <v>430</v>
      </c>
      <c r="AN24" s="28">
        <v>211</v>
      </c>
      <c r="AO24" s="28">
        <v>648</v>
      </c>
      <c r="AP24" s="28">
        <v>851</v>
      </c>
      <c r="AQ24" s="28">
        <v>484</v>
      </c>
      <c r="AR24" s="28">
        <v>303</v>
      </c>
      <c r="AS24" s="274">
        <v>1017</v>
      </c>
      <c r="AT24" s="28">
        <v>940</v>
      </c>
      <c r="AU24" s="28">
        <v>556</v>
      </c>
      <c r="AV24" s="28">
        <v>325</v>
      </c>
      <c r="AW24" s="28">
        <v>620</v>
      </c>
      <c r="AX24" s="28">
        <v>1159</v>
      </c>
      <c r="AY24" s="28">
        <v>401</v>
      </c>
      <c r="AZ24" s="28">
        <v>240</v>
      </c>
      <c r="BA24" s="28">
        <v>711</v>
      </c>
      <c r="BB24" s="28">
        <f>[3]SKONS!$V$24</f>
        <v>714</v>
      </c>
      <c r="BC24" s="28">
        <f>[3]SKONS!$W$24</f>
        <v>479</v>
      </c>
      <c r="BD24" s="28">
        <f>[3]SKONS!$X$24</f>
        <v>353</v>
      </c>
      <c r="BE24" s="28">
        <f>[3]SKONS!$Y$24</f>
        <v>783</v>
      </c>
      <c r="BF24" s="28">
        <f>[3]SKONS!$Z$24</f>
        <v>753</v>
      </c>
      <c r="BG24" s="28">
        <f>[3]SKONS!$AA$24</f>
        <v>486</v>
      </c>
      <c r="BH24" s="28">
        <f>[3]SKONS!$AB$24</f>
        <v>367</v>
      </c>
      <c r="BI24" s="28">
        <f>[3]SKONS!$AC$24</f>
        <v>1028</v>
      </c>
      <c r="BJ24" s="28">
        <f>[3]SKONS!$AD$24</f>
        <v>1031</v>
      </c>
      <c r="BK24" s="28">
        <f>[3]SKONS!$AE$24</f>
        <v>670</v>
      </c>
      <c r="BL24" s="28">
        <f>[3]SKONS!$AF$24</f>
        <v>421</v>
      </c>
      <c r="BM24" s="28">
        <f t="shared" si="0"/>
        <v>822</v>
      </c>
      <c r="BN24" s="323"/>
      <c r="BO24" s="323"/>
      <c r="BP24" s="323"/>
    </row>
    <row r="25" spans="1:68" s="330" customFormat="1" ht="12.75" customHeight="1">
      <c r="A25" s="328"/>
      <c r="B25" s="329" t="s">
        <v>167</v>
      </c>
      <c r="C25" s="274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74</v>
      </c>
      <c r="J25" s="28">
        <v>6726</v>
      </c>
      <c r="K25" s="28">
        <v>6710</v>
      </c>
      <c r="L25" s="28">
        <v>6580</v>
      </c>
      <c r="M25" s="28">
        <v>8405</v>
      </c>
      <c r="N25" s="28">
        <v>8298</v>
      </c>
      <c r="O25" s="28">
        <f>[3]SKONS!$I$25</f>
        <v>9808</v>
      </c>
      <c r="P25" s="28">
        <f>[3]SKONS!$M$25</f>
        <v>10024</v>
      </c>
      <c r="Q25" s="18">
        <f>[4]SKONS!$Q$25</f>
        <v>12026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4</v>
      </c>
      <c r="AE25" s="28">
        <v>7</v>
      </c>
      <c r="AF25" s="28">
        <v>6</v>
      </c>
      <c r="AG25" s="28">
        <v>57</v>
      </c>
      <c r="AH25" s="28">
        <v>46</v>
      </c>
      <c r="AI25" s="28">
        <v>204</v>
      </c>
      <c r="AJ25" s="28">
        <v>3919</v>
      </c>
      <c r="AK25" s="28">
        <v>2557</v>
      </c>
      <c r="AL25" s="28">
        <v>2362</v>
      </c>
      <c r="AM25" s="28">
        <v>1191</v>
      </c>
      <c r="AN25" s="28">
        <v>2089</v>
      </c>
      <c r="AO25" s="28">
        <v>1068</v>
      </c>
      <c r="AP25" s="28">
        <v>1646</v>
      </c>
      <c r="AQ25" s="28">
        <v>1819</v>
      </c>
      <c r="AR25" s="28">
        <v>1080</v>
      </c>
      <c r="AS25" s="274">
        <v>2035</v>
      </c>
      <c r="AT25" s="28">
        <v>1581</v>
      </c>
      <c r="AU25" s="28">
        <v>1314</v>
      </c>
      <c r="AV25" s="28">
        <v>3106</v>
      </c>
      <c r="AW25" s="28">
        <v>2404</v>
      </c>
      <c r="AX25" s="28">
        <v>1099</v>
      </c>
      <c r="AY25" s="28">
        <v>1550</v>
      </c>
      <c r="AZ25" s="28">
        <v>2890</v>
      </c>
      <c r="BA25" s="28">
        <v>2759</v>
      </c>
      <c r="BB25" s="28">
        <f>[3]SKONS!$V$25</f>
        <v>1661</v>
      </c>
      <c r="BC25" s="28">
        <f>[3]SKONS!$W$25</f>
        <v>2613</v>
      </c>
      <c r="BD25" s="28">
        <f>[3]SKONS!$X$25</f>
        <v>2899</v>
      </c>
      <c r="BE25" s="28">
        <f>[3]SKONS!$Y$25</f>
        <v>2635</v>
      </c>
      <c r="BF25" s="28">
        <f>[3]SKONS!$Z$25</f>
        <v>2602</v>
      </c>
      <c r="BG25" s="28">
        <f>[3]SKONS!$AA$25</f>
        <v>2480</v>
      </c>
      <c r="BH25" s="28">
        <f>[3]SKONS!$AB$25</f>
        <v>2532</v>
      </c>
      <c r="BI25" s="28">
        <f>[3]SKONS!$AC$25</f>
        <v>2410</v>
      </c>
      <c r="BJ25" s="28">
        <f>[3]SKONS!$AD$25</f>
        <v>2080</v>
      </c>
      <c r="BK25" s="28">
        <f>[3]SKONS!$AE$25</f>
        <v>2376</v>
      </c>
      <c r="BL25" s="28">
        <f>[3]SKONS!$AF$25</f>
        <v>4783</v>
      </c>
      <c r="BM25" s="28">
        <f t="shared" si="0"/>
        <v>2787</v>
      </c>
      <c r="BN25" s="323"/>
      <c r="BO25" s="323"/>
      <c r="BP25" s="323"/>
    </row>
    <row r="26" spans="1:68" s="330" customFormat="1" ht="12.75" customHeight="1">
      <c r="A26" s="328"/>
      <c r="B26" s="329" t="s">
        <v>212</v>
      </c>
      <c r="C26" s="274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1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74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f t="shared" si="0"/>
        <v>0</v>
      </c>
      <c r="BN26" s="323"/>
      <c r="BO26" s="323"/>
      <c r="BP26" s="323"/>
    </row>
    <row r="27" spans="1:68" s="326" customFormat="1" ht="14">
      <c r="A27" s="174"/>
      <c r="B27" s="327" t="s">
        <v>68</v>
      </c>
      <c r="C27" s="272">
        <v>0</v>
      </c>
      <c r="D27" s="17">
        <v>0</v>
      </c>
      <c r="E27" s="17">
        <v>0</v>
      </c>
      <c r="F27" s="17">
        <v>0</v>
      </c>
      <c r="G27" s="17">
        <v>0</v>
      </c>
      <c r="H27" s="17">
        <v>11821</v>
      </c>
      <c r="I27" s="17">
        <v>19053</v>
      </c>
      <c r="J27" s="17">
        <v>31003</v>
      </c>
      <c r="K27" s="17">
        <v>32369</v>
      </c>
      <c r="L27" s="17">
        <v>32003</v>
      </c>
      <c r="M27" s="17">
        <v>39614</v>
      </c>
      <c r="N27" s="17">
        <v>37817</v>
      </c>
      <c r="O27" s="17">
        <f>[3]SKONS!$I$26</f>
        <v>34193</v>
      </c>
      <c r="P27" s="17">
        <f>[3]SKONS!$M$26</f>
        <v>27185</v>
      </c>
      <c r="Q27" s="18">
        <f>[4]SKONS!$Q$26</f>
        <v>25068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1204</v>
      </c>
      <c r="AA27" s="17">
        <v>3138</v>
      </c>
      <c r="AB27" s="17">
        <v>2720</v>
      </c>
      <c r="AC27" s="17">
        <v>4759</v>
      </c>
      <c r="AD27" s="17">
        <v>7170</v>
      </c>
      <c r="AE27" s="17">
        <v>2165</v>
      </c>
      <c r="AF27" s="17">
        <v>4968</v>
      </c>
      <c r="AG27" s="17">
        <v>4750</v>
      </c>
      <c r="AH27" s="17">
        <v>10203</v>
      </c>
      <c r="AI27" s="17">
        <v>5895</v>
      </c>
      <c r="AJ27" s="17">
        <v>5665</v>
      </c>
      <c r="AK27" s="17">
        <v>9240</v>
      </c>
      <c r="AL27" s="17">
        <v>10486</v>
      </c>
      <c r="AM27" s="17">
        <v>6939</v>
      </c>
      <c r="AN27" s="17">
        <v>5787</v>
      </c>
      <c r="AO27" s="17">
        <v>9158</v>
      </c>
      <c r="AP27" s="17">
        <v>9527</v>
      </c>
      <c r="AQ27" s="17">
        <v>7066</v>
      </c>
      <c r="AR27" s="17">
        <v>7419</v>
      </c>
      <c r="AS27" s="272">
        <v>7991</v>
      </c>
      <c r="AT27" s="17">
        <v>8672</v>
      </c>
      <c r="AU27" s="17">
        <v>11126</v>
      </c>
      <c r="AV27" s="17">
        <v>8386</v>
      </c>
      <c r="AW27" s="17">
        <v>11430</v>
      </c>
      <c r="AX27" s="17">
        <v>9527</v>
      </c>
      <c r="AY27" s="17">
        <v>10618</v>
      </c>
      <c r="AZ27" s="17">
        <v>9001</v>
      </c>
      <c r="BA27" s="17">
        <v>8671</v>
      </c>
      <c r="BB27" s="17">
        <f>[3]SKONS!$V$26</f>
        <v>7326</v>
      </c>
      <c r="BC27" s="17">
        <f>[3]SKONS!$W$26</f>
        <v>12504</v>
      </c>
      <c r="BD27" s="17">
        <f>[3]SKONS!$X$26</f>
        <v>7632</v>
      </c>
      <c r="BE27" s="17">
        <f>[3]SKONS!$Y$26</f>
        <v>6731</v>
      </c>
      <c r="BF27" s="17">
        <f>[3]SKONS!$Z$26</f>
        <v>7262</v>
      </c>
      <c r="BG27" s="17">
        <f>[3]SKONS!$AA$26</f>
        <v>8288</v>
      </c>
      <c r="BH27" s="17">
        <f>[3]SKONS!$AB$26</f>
        <v>5555</v>
      </c>
      <c r="BI27" s="17">
        <f>[3]SKONS!$AC$26</f>
        <v>6080</v>
      </c>
      <c r="BJ27" s="17">
        <f>[3]SKONS!$AD$26</f>
        <v>6967</v>
      </c>
      <c r="BK27" s="17">
        <f>[3]SKONS!$AE$26</f>
        <v>7112</v>
      </c>
      <c r="BL27" s="17">
        <f>[3]SKONS!$AF$26</f>
        <v>4205</v>
      </c>
      <c r="BM27" s="17">
        <f t="shared" si="0"/>
        <v>6784</v>
      </c>
      <c r="BN27" s="323"/>
      <c r="BO27" s="323"/>
      <c r="BP27" s="323"/>
    </row>
    <row r="28" spans="1:68" s="326" customFormat="1" ht="14">
      <c r="A28" s="174"/>
      <c r="B28" s="327" t="s">
        <v>258</v>
      </c>
      <c r="C28" s="272"/>
      <c r="D28" s="17"/>
      <c r="E28" s="17"/>
      <c r="F28" s="17"/>
      <c r="G28" s="17"/>
      <c r="H28" s="17"/>
      <c r="I28" s="17"/>
      <c r="J28" s="17"/>
      <c r="K28" s="17"/>
      <c r="L28" s="17">
        <v>0</v>
      </c>
      <c r="M28" s="17">
        <v>0</v>
      </c>
      <c r="N28" s="17">
        <v>0</v>
      </c>
      <c r="O28" s="17">
        <f>[3]SKONS!$I$30</f>
        <v>0</v>
      </c>
      <c r="P28" s="17">
        <f>[3]SKONS!$M$30</f>
        <v>0</v>
      </c>
      <c r="Q28" s="18">
        <f>[4]SKONS!$Q$30</f>
        <v>22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272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f>[3]SKONS!$V$30</f>
        <v>0</v>
      </c>
      <c r="BC28" s="17">
        <f>[3]SKONS!$W$30</f>
        <v>0</v>
      </c>
      <c r="BD28" s="17">
        <f>[3]SKONS!$X$30</f>
        <v>0</v>
      </c>
      <c r="BE28" s="17">
        <f>[3]SKONS!$Y$30</f>
        <v>0</v>
      </c>
      <c r="BF28" s="17">
        <f>[3]SKONS!$Z$30</f>
        <v>0</v>
      </c>
      <c r="BG28" s="17">
        <f>[3]SKONS!$AA$30</f>
        <v>0</v>
      </c>
      <c r="BH28" s="17">
        <f>[3]SKONS!$AB$30</f>
        <v>0</v>
      </c>
      <c r="BI28" s="17">
        <f>[3]SKONS!$AC$30</f>
        <v>0</v>
      </c>
      <c r="BJ28" s="17">
        <f>[3]SKONS!$AD$30</f>
        <v>22</v>
      </c>
      <c r="BK28" s="17">
        <f>[3]SKONS!$AE$30</f>
        <v>0</v>
      </c>
      <c r="BL28" s="17">
        <f>[3]SKONS!$AF$30</f>
        <v>0</v>
      </c>
      <c r="BM28" s="17">
        <f t="shared" si="0"/>
        <v>0</v>
      </c>
      <c r="BN28" s="323"/>
      <c r="BO28" s="323"/>
      <c r="BP28" s="323"/>
    </row>
    <row r="29" spans="1:68" s="326" customFormat="1" ht="14">
      <c r="A29" s="174"/>
      <c r="B29" s="327" t="s">
        <v>58</v>
      </c>
      <c r="C29" s="272">
        <v>0</v>
      </c>
      <c r="D29" s="17">
        <v>0</v>
      </c>
      <c r="E29" s="17">
        <v>0</v>
      </c>
      <c r="F29" s="17">
        <v>0</v>
      </c>
      <c r="G29" s="17">
        <v>1391</v>
      </c>
      <c r="H29" s="17">
        <v>7214</v>
      </c>
      <c r="I29" s="17">
        <v>7147</v>
      </c>
      <c r="J29" s="17">
        <v>7278</v>
      </c>
      <c r="K29" s="17">
        <v>7481</v>
      </c>
      <c r="L29" s="17">
        <v>9428</v>
      </c>
      <c r="M29" s="17">
        <v>10817</v>
      </c>
      <c r="N29" s="17">
        <v>11526</v>
      </c>
      <c r="O29" s="17">
        <f>[3]SKONS!$I$31</f>
        <v>12498</v>
      </c>
      <c r="P29" s="17">
        <f>[3]SKONS!$M$31</f>
        <v>13517</v>
      </c>
      <c r="Q29" s="18">
        <f>[4]SKONS!$Q$31</f>
        <v>15554</v>
      </c>
      <c r="R29" s="17">
        <v>0</v>
      </c>
      <c r="S29" s="17">
        <v>0</v>
      </c>
      <c r="T29" s="17">
        <v>0</v>
      </c>
      <c r="U29" s="17">
        <v>0</v>
      </c>
      <c r="V29" s="17">
        <v>250</v>
      </c>
      <c r="W29" s="17">
        <v>280</v>
      </c>
      <c r="X29" s="17">
        <v>357</v>
      </c>
      <c r="Y29" s="17">
        <v>503</v>
      </c>
      <c r="Z29" s="17">
        <v>739</v>
      </c>
      <c r="AA29" s="17">
        <v>1671</v>
      </c>
      <c r="AB29" s="17">
        <v>1701</v>
      </c>
      <c r="AC29" s="17">
        <v>3103</v>
      </c>
      <c r="AD29" s="17">
        <v>1636</v>
      </c>
      <c r="AE29" s="17">
        <v>1687</v>
      </c>
      <c r="AF29" s="17">
        <v>1665</v>
      </c>
      <c r="AG29" s="17">
        <v>2159</v>
      </c>
      <c r="AH29" s="17">
        <v>2714</v>
      </c>
      <c r="AI29" s="17">
        <v>695</v>
      </c>
      <c r="AJ29" s="17">
        <v>2060</v>
      </c>
      <c r="AK29" s="17">
        <v>1809</v>
      </c>
      <c r="AL29" s="17">
        <v>1823</v>
      </c>
      <c r="AM29" s="17">
        <v>1658</v>
      </c>
      <c r="AN29" s="17">
        <v>1794</v>
      </c>
      <c r="AO29" s="17">
        <v>2206</v>
      </c>
      <c r="AP29" s="17">
        <v>1958</v>
      </c>
      <c r="AQ29" s="17">
        <v>2064</v>
      </c>
      <c r="AR29" s="17">
        <v>2490</v>
      </c>
      <c r="AS29" s="272">
        <v>2916</v>
      </c>
      <c r="AT29" s="17">
        <v>2562</v>
      </c>
      <c r="AU29" s="17">
        <v>2646</v>
      </c>
      <c r="AV29" s="17">
        <v>2757</v>
      </c>
      <c r="AW29" s="17">
        <v>2852</v>
      </c>
      <c r="AX29" s="17">
        <v>2832</v>
      </c>
      <c r="AY29" s="17">
        <v>2756</v>
      </c>
      <c r="AZ29" s="17">
        <v>2924</v>
      </c>
      <c r="BA29" s="17">
        <v>3014</v>
      </c>
      <c r="BB29" s="17">
        <f>[3]SKONS!$V$31</f>
        <v>2978</v>
      </c>
      <c r="BC29" s="17">
        <f>[3]SKONS!$W$31</f>
        <v>3021</v>
      </c>
      <c r="BD29" s="17">
        <f>[3]SKONS!$X$31</f>
        <v>3184</v>
      </c>
      <c r="BE29" s="17">
        <f>[3]SKONS!$Y$31</f>
        <v>3315</v>
      </c>
      <c r="BF29" s="17">
        <f>[3]SKONS!$Z$31</f>
        <v>3456</v>
      </c>
      <c r="BG29" s="17">
        <f>[3]SKONS!$AA$31</f>
        <v>3413</v>
      </c>
      <c r="BH29" s="17">
        <f>[3]SKONS!$AB$31</f>
        <v>3312</v>
      </c>
      <c r="BI29" s="17">
        <f>[3]SKONS!$AC$31</f>
        <v>3336</v>
      </c>
      <c r="BJ29" s="17">
        <f>[3]SKONS!$AD$31</f>
        <v>3941</v>
      </c>
      <c r="BK29" s="17">
        <f>[3]SKONS!$AE$31</f>
        <v>3476</v>
      </c>
      <c r="BL29" s="17">
        <f>[3]SKONS!$AF$31</f>
        <v>3693</v>
      </c>
      <c r="BM29" s="17">
        <f t="shared" si="0"/>
        <v>4444</v>
      </c>
      <c r="BN29" s="323"/>
      <c r="BO29" s="323"/>
      <c r="BP29" s="323"/>
    </row>
    <row r="30" spans="1:68" s="326" customFormat="1" ht="14">
      <c r="A30" s="174"/>
      <c r="B30" s="325" t="s">
        <v>69</v>
      </c>
      <c r="C30" s="272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16549</v>
      </c>
      <c r="I30" s="17">
        <v>15605</v>
      </c>
      <c r="J30" s="17">
        <v>22473</v>
      </c>
      <c r="K30" s="17">
        <v>24166</v>
      </c>
      <c r="L30" s="17">
        <v>24907</v>
      </c>
      <c r="M30" s="17">
        <v>30628</v>
      </c>
      <c r="N30" s="17">
        <v>28696</v>
      </c>
      <c r="O30" s="17">
        <f>[3]SKONS!$I$32</f>
        <v>27815</v>
      </c>
      <c r="P30" s="17">
        <f>[3]SKONS!$M$32</f>
        <v>24326</v>
      </c>
      <c r="Q30" s="18">
        <f>[4]SKONS!$Q$32</f>
        <v>23793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2066</v>
      </c>
      <c r="AA30" s="17">
        <v>6017</v>
      </c>
      <c r="AB30" s="17">
        <v>4428</v>
      </c>
      <c r="AC30" s="17">
        <v>4038</v>
      </c>
      <c r="AD30" s="17">
        <v>7897</v>
      </c>
      <c r="AE30" s="17">
        <v>1977</v>
      </c>
      <c r="AF30" s="17">
        <v>2735</v>
      </c>
      <c r="AG30" s="17">
        <v>2996</v>
      </c>
      <c r="AH30" s="17">
        <v>7094</v>
      </c>
      <c r="AI30" s="17">
        <v>4776</v>
      </c>
      <c r="AJ30" s="17">
        <v>4706</v>
      </c>
      <c r="AK30" s="17">
        <v>5897</v>
      </c>
      <c r="AL30" s="17">
        <v>7621</v>
      </c>
      <c r="AM30" s="17">
        <v>5492</v>
      </c>
      <c r="AN30" s="17">
        <v>5535</v>
      </c>
      <c r="AO30" s="17">
        <v>5518</v>
      </c>
      <c r="AP30" s="17">
        <v>7954</v>
      </c>
      <c r="AQ30" s="17">
        <v>7797</v>
      </c>
      <c r="AR30" s="17">
        <v>5492</v>
      </c>
      <c r="AS30" s="272">
        <v>3664</v>
      </c>
      <c r="AT30" s="17">
        <v>9114</v>
      </c>
      <c r="AU30" s="17">
        <v>7783</v>
      </c>
      <c r="AV30" s="17">
        <v>5768</v>
      </c>
      <c r="AW30" s="17">
        <v>7963</v>
      </c>
      <c r="AX30" s="17">
        <v>7126</v>
      </c>
      <c r="AY30" s="17">
        <v>8923</v>
      </c>
      <c r="AZ30" s="17">
        <v>6549</v>
      </c>
      <c r="BA30" s="17">
        <v>6098</v>
      </c>
      <c r="BB30" s="17">
        <f>[3]SKONS!$V$32</f>
        <v>7604</v>
      </c>
      <c r="BC30" s="17">
        <f>[3]SKONS!$W$32</f>
        <v>8955.6920900000005</v>
      </c>
      <c r="BD30" s="17">
        <f>[3]SKONS!$X$32</f>
        <v>6183.3079099999995</v>
      </c>
      <c r="BE30" s="17">
        <f>[3]SKONS!$Y$32</f>
        <v>5072</v>
      </c>
      <c r="BF30" s="17">
        <f>[3]SKONS!$Z$32</f>
        <v>5864</v>
      </c>
      <c r="BG30" s="17">
        <f>[3]SKONS!$AA$32</f>
        <v>9103</v>
      </c>
      <c r="BH30" s="17">
        <f>[3]SKONS!$AB$32</f>
        <v>3844</v>
      </c>
      <c r="BI30" s="17">
        <f>[3]SKONS!$AC$32</f>
        <v>5515</v>
      </c>
      <c r="BJ30" s="17">
        <f>[3]SKONS!$AD$32</f>
        <v>6819</v>
      </c>
      <c r="BK30" s="17">
        <f>[3]SKONS!$AE$32</f>
        <v>6519</v>
      </c>
      <c r="BL30" s="17">
        <f>[3]SKONS!$AF$32</f>
        <v>4865</v>
      </c>
      <c r="BM30" s="17">
        <f t="shared" si="0"/>
        <v>5590</v>
      </c>
      <c r="BN30" s="323"/>
      <c r="BO30" s="323"/>
      <c r="BP30" s="323"/>
    </row>
    <row r="31" spans="1:68" s="326" customFormat="1" ht="14">
      <c r="A31" s="174"/>
      <c r="B31" s="325" t="s">
        <v>70</v>
      </c>
      <c r="C31" s="272">
        <v>0</v>
      </c>
      <c r="D31" s="17">
        <v>0</v>
      </c>
      <c r="E31" s="17">
        <v>0</v>
      </c>
      <c r="F31" s="17">
        <v>0</v>
      </c>
      <c r="G31" s="17">
        <v>0</v>
      </c>
      <c r="H31" s="17">
        <v>15933</v>
      </c>
      <c r="I31" s="17">
        <v>20484</v>
      </c>
      <c r="J31" s="17">
        <v>31859</v>
      </c>
      <c r="K31" s="17">
        <v>38475</v>
      </c>
      <c r="L31" s="17">
        <v>39163</v>
      </c>
      <c r="M31" s="17">
        <v>41019</v>
      </c>
      <c r="N31" s="17">
        <v>45862</v>
      </c>
      <c r="O31" s="17">
        <f>[3]SKONS!$I$33</f>
        <v>46270</v>
      </c>
      <c r="P31" s="17">
        <f>[3]SKONS!$M$33</f>
        <v>46756</v>
      </c>
      <c r="Q31" s="18">
        <f>[4]SKONS!$Q$33</f>
        <v>50409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1390</v>
      </c>
      <c r="AA31" s="17">
        <v>4712</v>
      </c>
      <c r="AB31" s="17">
        <v>3124</v>
      </c>
      <c r="AC31" s="17">
        <v>6707</v>
      </c>
      <c r="AD31" s="17">
        <v>6345</v>
      </c>
      <c r="AE31" s="17">
        <v>3829</v>
      </c>
      <c r="AF31" s="17">
        <v>5232</v>
      </c>
      <c r="AG31" s="17">
        <v>5078</v>
      </c>
      <c r="AH31" s="17">
        <v>6832</v>
      </c>
      <c r="AI31" s="17">
        <v>5372</v>
      </c>
      <c r="AJ31" s="17">
        <v>8468</v>
      </c>
      <c r="AK31" s="17">
        <v>11187</v>
      </c>
      <c r="AL31" s="17">
        <v>11215</v>
      </c>
      <c r="AM31" s="17">
        <v>7775</v>
      </c>
      <c r="AN31" s="17">
        <v>8402</v>
      </c>
      <c r="AO31" s="17">
        <v>11083</v>
      </c>
      <c r="AP31" s="17">
        <v>11531</v>
      </c>
      <c r="AQ31" s="17">
        <v>9007</v>
      </c>
      <c r="AR31" s="17">
        <v>7543</v>
      </c>
      <c r="AS31" s="272">
        <v>11082</v>
      </c>
      <c r="AT31" s="17">
        <v>10336</v>
      </c>
      <c r="AU31" s="17">
        <v>9258</v>
      </c>
      <c r="AV31" s="17">
        <v>9435</v>
      </c>
      <c r="AW31" s="17">
        <v>11990</v>
      </c>
      <c r="AX31" s="17">
        <v>11251</v>
      </c>
      <c r="AY31" s="17">
        <v>10532</v>
      </c>
      <c r="AZ31" s="17">
        <v>11130</v>
      </c>
      <c r="BA31" s="17">
        <v>12949</v>
      </c>
      <c r="BB31" s="17">
        <f>[3]SKONS!$V$33</f>
        <v>10871</v>
      </c>
      <c r="BC31" s="17">
        <f>[3]SKONS!$W$33</f>
        <v>12203</v>
      </c>
      <c r="BD31" s="17">
        <f>[3]SKONS!$X$33</f>
        <v>10840</v>
      </c>
      <c r="BE31" s="17">
        <f>[3]SKONS!$Y$33</f>
        <v>12356</v>
      </c>
      <c r="BF31" s="17">
        <f>[3]SKONS!$Z$33</f>
        <v>13082</v>
      </c>
      <c r="BG31" s="17">
        <f>[3]SKONS!$AA$33</f>
        <v>11360</v>
      </c>
      <c r="BH31" s="17">
        <f>[3]SKONS!$AB$33</f>
        <v>9635</v>
      </c>
      <c r="BI31" s="17">
        <f>[3]SKONS!$AC$33</f>
        <v>12679</v>
      </c>
      <c r="BJ31" s="17">
        <f>[3]SKONS!$AD$33</f>
        <v>12978</v>
      </c>
      <c r="BK31" s="17">
        <f>[3]SKONS!$AE$33</f>
        <v>11198</v>
      </c>
      <c r="BL31" s="17">
        <f>[3]SKONS!$AF$33</f>
        <v>12331</v>
      </c>
      <c r="BM31" s="17">
        <f t="shared" si="0"/>
        <v>13902</v>
      </c>
      <c r="BN31" s="323"/>
      <c r="BO31" s="323"/>
      <c r="BP31" s="323"/>
    </row>
    <row r="32" spans="1:68" s="326" customFormat="1" ht="14">
      <c r="A32" s="174"/>
      <c r="B32" s="325" t="s">
        <v>63</v>
      </c>
      <c r="C32" s="272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327</v>
      </c>
      <c r="M32" s="17">
        <v>349</v>
      </c>
      <c r="N32" s="17">
        <v>450</v>
      </c>
      <c r="O32" s="17">
        <f>[3]SKONS!$I$34</f>
        <v>688</v>
      </c>
      <c r="P32" s="17">
        <f>[3]SKONS!$M$34</f>
        <v>944</v>
      </c>
      <c r="Q32" s="18">
        <f>[4]SKONS!$Q$34</f>
        <v>1073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79</v>
      </c>
      <c r="AQ32" s="17">
        <v>80</v>
      </c>
      <c r="AR32" s="17">
        <v>90</v>
      </c>
      <c r="AS32" s="272">
        <v>78</v>
      </c>
      <c r="AT32" s="17">
        <v>85</v>
      </c>
      <c r="AU32" s="17">
        <v>86</v>
      </c>
      <c r="AV32" s="17">
        <v>87</v>
      </c>
      <c r="AW32" s="17">
        <v>92</v>
      </c>
      <c r="AX32" s="17">
        <v>98</v>
      </c>
      <c r="AY32" s="17">
        <v>132</v>
      </c>
      <c r="AZ32" s="17">
        <v>103</v>
      </c>
      <c r="BA32" s="17">
        <v>117</v>
      </c>
      <c r="BB32" s="17">
        <f>[3]SKONS!$V$34</f>
        <v>169</v>
      </c>
      <c r="BC32" s="17">
        <f>[3]SKONS!$W$34</f>
        <v>171.13080000000002</v>
      </c>
      <c r="BD32" s="17">
        <f>[3]SKONS!$X$34</f>
        <v>171.86919999999998</v>
      </c>
      <c r="BE32" s="17">
        <f>[3]SKONS!$Y$34</f>
        <v>176</v>
      </c>
      <c r="BF32" s="17">
        <f>[3]SKONS!$Z$34</f>
        <v>291</v>
      </c>
      <c r="BG32" s="17">
        <f>[3]SKONS!$AA$34</f>
        <v>295.12799999999993</v>
      </c>
      <c r="BH32" s="17">
        <f>[3]SKONS!$AB$34</f>
        <v>114.87202000000002</v>
      </c>
      <c r="BI32" s="17">
        <f>[3]SKONS!$AC$34</f>
        <v>242.99998000000005</v>
      </c>
      <c r="BJ32" s="17">
        <f>[3]SKONS!$AD$34</f>
        <v>260</v>
      </c>
      <c r="BK32" s="17">
        <f>[3]SKONS!$AE$34</f>
        <v>238</v>
      </c>
      <c r="BL32" s="17">
        <f>[3]SKONS!$AF$34</f>
        <v>245</v>
      </c>
      <c r="BM32" s="17">
        <f t="shared" si="0"/>
        <v>330</v>
      </c>
      <c r="BN32" s="323"/>
      <c r="BO32" s="323"/>
      <c r="BP32" s="323"/>
    </row>
    <row r="33" spans="1:68" s="324" customFormat="1" ht="14">
      <c r="A33" s="174"/>
      <c r="B33" s="322" t="s">
        <v>71</v>
      </c>
      <c r="C33" s="271">
        <v>3611</v>
      </c>
      <c r="D33" s="19">
        <v>3505</v>
      </c>
      <c r="E33" s="19">
        <v>2569</v>
      </c>
      <c r="F33" s="19">
        <v>4052</v>
      </c>
      <c r="G33" s="19">
        <v>4634</v>
      </c>
      <c r="H33" s="19">
        <v>3035</v>
      </c>
      <c r="I33" s="19">
        <v>2513</v>
      </c>
      <c r="J33" s="19">
        <v>3146</v>
      </c>
      <c r="K33" s="19">
        <v>2743</v>
      </c>
      <c r="L33" s="19">
        <v>1910</v>
      </c>
      <c r="M33" s="19">
        <v>1019</v>
      </c>
      <c r="N33" s="19">
        <v>1374</v>
      </c>
      <c r="O33" s="19">
        <f>[3]SKONS!$I$35</f>
        <v>1151</v>
      </c>
      <c r="P33" s="19">
        <f>[3]SKONS!$M$35</f>
        <v>2684</v>
      </c>
      <c r="Q33" s="268">
        <f>[4]SKONS!$Q$35</f>
        <v>2926</v>
      </c>
      <c r="R33" s="19">
        <v>442</v>
      </c>
      <c r="S33" s="19">
        <v>683</v>
      </c>
      <c r="T33" s="19">
        <v>725</v>
      </c>
      <c r="U33" s="19">
        <v>2202</v>
      </c>
      <c r="V33" s="19">
        <v>649</v>
      </c>
      <c r="W33" s="19">
        <v>1586</v>
      </c>
      <c r="X33" s="19">
        <v>1009</v>
      </c>
      <c r="Y33" s="19">
        <v>1389</v>
      </c>
      <c r="Z33" s="19">
        <v>845</v>
      </c>
      <c r="AA33" s="19">
        <v>957</v>
      </c>
      <c r="AB33" s="19">
        <v>1012</v>
      </c>
      <c r="AC33" s="19">
        <v>221</v>
      </c>
      <c r="AD33" s="19">
        <v>709</v>
      </c>
      <c r="AE33" s="19">
        <v>549</v>
      </c>
      <c r="AF33" s="19">
        <v>783</v>
      </c>
      <c r="AG33" s="19">
        <v>472</v>
      </c>
      <c r="AH33" s="19">
        <v>489</v>
      </c>
      <c r="AI33" s="19">
        <v>684</v>
      </c>
      <c r="AJ33" s="19">
        <v>256</v>
      </c>
      <c r="AK33" s="19">
        <v>1717</v>
      </c>
      <c r="AL33" s="19">
        <v>560</v>
      </c>
      <c r="AM33" s="19">
        <v>1066</v>
      </c>
      <c r="AN33" s="19">
        <v>531</v>
      </c>
      <c r="AO33" s="19">
        <v>586</v>
      </c>
      <c r="AP33" s="19">
        <v>421</v>
      </c>
      <c r="AQ33" s="19">
        <v>567</v>
      </c>
      <c r="AR33" s="19">
        <v>253</v>
      </c>
      <c r="AS33" s="271">
        <v>669</v>
      </c>
      <c r="AT33" s="19">
        <v>296</v>
      </c>
      <c r="AU33" s="19">
        <v>365</v>
      </c>
      <c r="AV33" s="19">
        <v>279</v>
      </c>
      <c r="AW33" s="19">
        <v>79</v>
      </c>
      <c r="AX33" s="19">
        <v>151</v>
      </c>
      <c r="AY33" s="19">
        <v>351</v>
      </c>
      <c r="AZ33" s="19">
        <v>483</v>
      </c>
      <c r="BA33" s="19">
        <v>389</v>
      </c>
      <c r="BB33" s="19">
        <f>[3]SKONS!$V$35</f>
        <v>120</v>
      </c>
      <c r="BC33" s="19">
        <f>[3]SKONS!$W$35</f>
        <v>264.2854099999995</v>
      </c>
      <c r="BD33" s="19">
        <f>[3]SKONS!$X$35</f>
        <v>75.714590000000499</v>
      </c>
      <c r="BE33" s="19">
        <f>[3]SKONS!$Y$35</f>
        <v>691</v>
      </c>
      <c r="BF33" s="19">
        <f>[3]SKONS!$Z$35</f>
        <v>171</v>
      </c>
      <c r="BG33" s="19">
        <f>[3]SKONS!$AA$35</f>
        <v>353.91520000000003</v>
      </c>
      <c r="BH33" s="19">
        <f>[3]SKONS!$AB$35</f>
        <v>1203.0848000000001</v>
      </c>
      <c r="BI33" s="19">
        <f>[3]SKONS!$AC$35</f>
        <v>956</v>
      </c>
      <c r="BJ33" s="19">
        <f>[3]SKONS!$AD$35</f>
        <v>547.06529</v>
      </c>
      <c r="BK33" s="19">
        <f>[3]SKONS!$AE$35</f>
        <v>834.93471</v>
      </c>
      <c r="BL33" s="19">
        <f>[3]SKONS!$AF$35</f>
        <v>396</v>
      </c>
      <c r="BM33" s="19">
        <f t="shared" si="0"/>
        <v>1148</v>
      </c>
      <c r="BN33" s="323"/>
      <c r="BO33" s="323"/>
      <c r="BP33" s="323"/>
    </row>
    <row r="34" spans="1:68" s="324" customFormat="1" ht="14">
      <c r="A34" s="174"/>
      <c r="B34" s="331" t="s">
        <v>72</v>
      </c>
      <c r="C34" s="271">
        <v>82078</v>
      </c>
      <c r="D34" s="19">
        <v>108678</v>
      </c>
      <c r="E34" s="19">
        <v>118592</v>
      </c>
      <c r="F34" s="19">
        <v>132341</v>
      </c>
      <c r="G34" s="19">
        <v>133966</v>
      </c>
      <c r="H34" s="19">
        <v>148490</v>
      </c>
      <c r="I34" s="19">
        <v>166224</v>
      </c>
      <c r="J34" s="19">
        <v>181600</v>
      </c>
      <c r="K34" s="19">
        <v>174391</v>
      </c>
      <c r="L34" s="19">
        <v>150155</v>
      </c>
      <c r="M34" s="19">
        <v>165763</v>
      </c>
      <c r="N34" s="19">
        <v>173812</v>
      </c>
      <c r="O34" s="19">
        <f>-[3]SKONS!$I$36</f>
        <v>181037</v>
      </c>
      <c r="P34" s="19">
        <f>-[3]SKONS!$M$36</f>
        <v>206150</v>
      </c>
      <c r="Q34" s="268">
        <f>-[4]SKONS!$Q$36</f>
        <v>229367</v>
      </c>
      <c r="R34" s="19">
        <v>28444</v>
      </c>
      <c r="S34" s="19">
        <v>30452</v>
      </c>
      <c r="T34" s="19">
        <v>30597</v>
      </c>
      <c r="U34" s="19">
        <v>42848</v>
      </c>
      <c r="V34" s="19">
        <v>31083</v>
      </c>
      <c r="W34" s="19">
        <v>34079</v>
      </c>
      <c r="X34" s="19">
        <v>33606</v>
      </c>
      <c r="Y34" s="19">
        <v>35198</v>
      </c>
      <c r="Z34" s="19">
        <v>35009</v>
      </c>
      <c r="AA34" s="19">
        <v>39326</v>
      </c>
      <c r="AB34" s="19">
        <v>34438</v>
      </c>
      <c r="AC34" s="19">
        <v>39717</v>
      </c>
      <c r="AD34" s="19">
        <v>36845</v>
      </c>
      <c r="AE34" s="19">
        <v>44030</v>
      </c>
      <c r="AF34" s="19">
        <v>40241</v>
      </c>
      <c r="AG34" s="19">
        <v>45108</v>
      </c>
      <c r="AH34" s="19">
        <v>43937</v>
      </c>
      <c r="AI34" s="19">
        <v>44409</v>
      </c>
      <c r="AJ34" s="19">
        <v>41923</v>
      </c>
      <c r="AK34" s="19">
        <v>51331</v>
      </c>
      <c r="AL34" s="19">
        <v>40091</v>
      </c>
      <c r="AM34" s="19">
        <v>45047</v>
      </c>
      <c r="AN34" s="19">
        <v>43344</v>
      </c>
      <c r="AO34" s="19">
        <v>45910</v>
      </c>
      <c r="AP34" s="19">
        <v>46122</v>
      </c>
      <c r="AQ34" s="19">
        <v>38026</v>
      </c>
      <c r="AR34" s="19">
        <v>28271</v>
      </c>
      <c r="AS34" s="271">
        <v>37736</v>
      </c>
      <c r="AT34" s="19">
        <v>46515</v>
      </c>
      <c r="AU34" s="19">
        <v>37765</v>
      </c>
      <c r="AV34" s="19">
        <v>32505</v>
      </c>
      <c r="AW34" s="19">
        <v>48978</v>
      </c>
      <c r="AX34" s="19">
        <v>48360</v>
      </c>
      <c r="AY34" s="19">
        <v>39993</v>
      </c>
      <c r="AZ34" s="19">
        <v>43028</v>
      </c>
      <c r="BA34" s="19">
        <v>42431</v>
      </c>
      <c r="BB34" s="19">
        <f>-[3]SKONS!$V$36</f>
        <v>54322</v>
      </c>
      <c r="BC34" s="19">
        <f>-[3]SKONS!$W$36</f>
        <v>43334.69335999999</v>
      </c>
      <c r="BD34" s="19">
        <f>-[3]SKONS!$X$36</f>
        <v>36119.285220000005</v>
      </c>
      <c r="BE34" s="19">
        <f>-[3]SKONS!$Y$36</f>
        <v>47261.021420000005</v>
      </c>
      <c r="BF34" s="19">
        <f>-[3]SKONS!$Z$36</f>
        <v>56077</v>
      </c>
      <c r="BG34" s="19">
        <f>-[3]SKONS!$AA$36</f>
        <v>44136.518420000008</v>
      </c>
      <c r="BH34" s="19">
        <f>-[3]SKONS!$AB$36</f>
        <v>50091.481579999992</v>
      </c>
      <c r="BI34" s="19">
        <f>-[3]SKONS!$AC$36</f>
        <v>55845</v>
      </c>
      <c r="BJ34" s="19">
        <f>-[3]SKONS!$AD$36</f>
        <v>65812.884980000003</v>
      </c>
      <c r="BK34" s="19">
        <f>-[3]SKONS!$AE$36</f>
        <v>50974.115019999997</v>
      </c>
      <c r="BL34" s="19">
        <f>-[3]SKONS!$AF$36</f>
        <v>49415.700000000012</v>
      </c>
      <c r="BM34" s="19">
        <f t="shared" si="0"/>
        <v>63164.299999999988</v>
      </c>
      <c r="BN34" s="323"/>
      <c r="BO34" s="323"/>
      <c r="BP34" s="323"/>
    </row>
    <row r="35" spans="1:68" s="326" customFormat="1" ht="14">
      <c r="A35" s="174"/>
      <c r="B35" s="332" t="s">
        <v>73</v>
      </c>
      <c r="C35" s="272">
        <v>12400</v>
      </c>
      <c r="D35" s="17">
        <v>10969</v>
      </c>
      <c r="E35" s="17">
        <v>14486</v>
      </c>
      <c r="F35" s="17">
        <v>16681</v>
      </c>
      <c r="G35" s="17">
        <v>15620</v>
      </c>
      <c r="H35" s="17">
        <v>16564</v>
      </c>
      <c r="I35" s="17">
        <v>25723</v>
      </c>
      <c r="J35" s="17">
        <v>28769</v>
      </c>
      <c r="K35" s="17">
        <v>26837</v>
      </c>
      <c r="L35" s="17">
        <v>25793</v>
      </c>
      <c r="M35" s="17">
        <v>28325</v>
      </c>
      <c r="N35" s="17">
        <v>31772</v>
      </c>
      <c r="O35" s="17">
        <f>-[3]SKONS!$I$37</f>
        <v>36806</v>
      </c>
      <c r="P35" s="17">
        <f>-[3]SKONS!$M$37</f>
        <v>36216.642070000002</v>
      </c>
      <c r="Q35" s="18">
        <f>-[4]SKONS!$Q$37</f>
        <v>35245</v>
      </c>
      <c r="R35" s="17">
        <v>3988</v>
      </c>
      <c r="S35" s="17">
        <v>4184</v>
      </c>
      <c r="T35" s="17">
        <v>4139</v>
      </c>
      <c r="U35" s="17">
        <v>4370</v>
      </c>
      <c r="V35" s="17">
        <v>3979</v>
      </c>
      <c r="W35" s="17">
        <v>3828</v>
      </c>
      <c r="X35" s="17">
        <v>3924</v>
      </c>
      <c r="Y35" s="17">
        <v>3889</v>
      </c>
      <c r="Z35" s="17">
        <v>3973</v>
      </c>
      <c r="AA35" s="17">
        <v>4292</v>
      </c>
      <c r="AB35" s="17">
        <v>4096</v>
      </c>
      <c r="AC35" s="17">
        <v>4203</v>
      </c>
      <c r="AD35" s="17">
        <v>3676</v>
      </c>
      <c r="AE35" s="17">
        <v>7922</v>
      </c>
      <c r="AF35" s="17">
        <v>6921</v>
      </c>
      <c r="AG35" s="17">
        <v>7203</v>
      </c>
      <c r="AH35" s="17">
        <v>7183</v>
      </c>
      <c r="AI35" s="17">
        <v>7146</v>
      </c>
      <c r="AJ35" s="17">
        <v>6916</v>
      </c>
      <c r="AK35" s="17">
        <v>7524</v>
      </c>
      <c r="AL35" s="17">
        <v>6195</v>
      </c>
      <c r="AM35" s="17">
        <v>6619</v>
      </c>
      <c r="AN35" s="17">
        <v>7010</v>
      </c>
      <c r="AO35" s="17">
        <v>7013</v>
      </c>
      <c r="AP35" s="17">
        <v>6370</v>
      </c>
      <c r="AQ35" s="17">
        <v>6541</v>
      </c>
      <c r="AR35" s="17">
        <v>6797</v>
      </c>
      <c r="AS35" s="272">
        <v>6085</v>
      </c>
      <c r="AT35" s="17">
        <v>6393</v>
      </c>
      <c r="AU35" s="17">
        <v>7024</v>
      </c>
      <c r="AV35" s="17">
        <v>7342</v>
      </c>
      <c r="AW35" s="17">
        <v>7566</v>
      </c>
      <c r="AX35" s="17">
        <v>7825</v>
      </c>
      <c r="AY35" s="17">
        <v>8093</v>
      </c>
      <c r="AZ35" s="17">
        <v>7948</v>
      </c>
      <c r="BA35" s="17">
        <v>7907</v>
      </c>
      <c r="BB35" s="17">
        <f>-[3]SKONS!$V$37</f>
        <v>9187</v>
      </c>
      <c r="BC35" s="17">
        <f>-[3]SKONS!$W$37</f>
        <v>9414.9785799999991</v>
      </c>
      <c r="BD35" s="17">
        <f>-[3]SKONS!X$37</f>
        <v>8899</v>
      </c>
      <c r="BE35" s="17">
        <f>-[3]SKONS!Y$37</f>
        <v>9305.0214200000009</v>
      </c>
      <c r="BF35" s="17">
        <f>-[3]SKONS!Z$37</f>
        <v>9712.4268799999991</v>
      </c>
      <c r="BG35" s="17">
        <f>-[3]SKONS!AA$37</f>
        <v>9029.0982799999983</v>
      </c>
      <c r="BH35" s="17">
        <f>-[3]SKONS!AB$37</f>
        <v>8720.0111400000023</v>
      </c>
      <c r="BI35" s="17">
        <f>-[3]SKONS!AC$37</f>
        <v>8755.1057700000019</v>
      </c>
      <c r="BJ35" s="17">
        <f>-[3]SKONS!AD$37</f>
        <v>8754</v>
      </c>
      <c r="BK35" s="17">
        <f>-[3]SKONS!AE$37</f>
        <v>8638.2000000000007</v>
      </c>
      <c r="BL35" s="17">
        <f>-[3]SKONS!AF$37</f>
        <v>8676.7999999999993</v>
      </c>
      <c r="BM35" s="17">
        <f t="shared" si="0"/>
        <v>9176</v>
      </c>
      <c r="BN35" s="323"/>
      <c r="BO35" s="323"/>
      <c r="BP35" s="323"/>
    </row>
    <row r="36" spans="1:68" s="326" customFormat="1" ht="14">
      <c r="A36" s="174"/>
      <c r="B36" s="332" t="s">
        <v>74</v>
      </c>
      <c r="C36" s="272">
        <v>22006</v>
      </c>
      <c r="D36" s="17">
        <v>25737</v>
      </c>
      <c r="E36" s="17">
        <v>32684</v>
      </c>
      <c r="F36" s="17">
        <v>35226</v>
      </c>
      <c r="G36" s="17">
        <v>39387</v>
      </c>
      <c r="H36" s="17">
        <v>47814</v>
      </c>
      <c r="I36" s="17">
        <v>51915</v>
      </c>
      <c r="J36" s="17">
        <v>56501</v>
      </c>
      <c r="K36" s="17">
        <v>56662</v>
      </c>
      <c r="L36" s="17">
        <v>49860</v>
      </c>
      <c r="M36" s="17">
        <v>50764</v>
      </c>
      <c r="N36" s="17">
        <v>55065</v>
      </c>
      <c r="O36" s="17">
        <f>-[3]SKONS!$I$39</f>
        <v>61336</v>
      </c>
      <c r="P36" s="17">
        <f>-[3]SKONS!$M$39</f>
        <v>74011</v>
      </c>
      <c r="Q36" s="18">
        <f>-[4]SKONS!$Q$39</f>
        <v>85375</v>
      </c>
      <c r="R36" s="17">
        <v>7471</v>
      </c>
      <c r="S36" s="17">
        <v>8373</v>
      </c>
      <c r="T36" s="17">
        <v>8169</v>
      </c>
      <c r="U36" s="17">
        <v>11213</v>
      </c>
      <c r="V36" s="17">
        <v>9324</v>
      </c>
      <c r="W36" s="17">
        <v>10052</v>
      </c>
      <c r="X36" s="17">
        <v>9631</v>
      </c>
      <c r="Y36" s="17">
        <v>10380</v>
      </c>
      <c r="Z36" s="17">
        <v>10399</v>
      </c>
      <c r="AA36" s="17">
        <v>12126</v>
      </c>
      <c r="AB36" s="17">
        <v>11985</v>
      </c>
      <c r="AC36" s="17">
        <v>13304</v>
      </c>
      <c r="AD36" s="17">
        <v>14168</v>
      </c>
      <c r="AE36" s="17">
        <v>14450</v>
      </c>
      <c r="AF36" s="17">
        <v>11596</v>
      </c>
      <c r="AG36" s="17">
        <v>11701</v>
      </c>
      <c r="AH36" s="17">
        <v>13754</v>
      </c>
      <c r="AI36" s="17">
        <v>12936</v>
      </c>
      <c r="AJ36" s="17">
        <v>13284</v>
      </c>
      <c r="AK36" s="17">
        <v>16527</v>
      </c>
      <c r="AL36" s="17">
        <v>11437</v>
      </c>
      <c r="AM36" s="17">
        <v>14920</v>
      </c>
      <c r="AN36" s="17">
        <v>14753</v>
      </c>
      <c r="AO36" s="17">
        <v>15552</v>
      </c>
      <c r="AP36" s="17">
        <v>13837</v>
      </c>
      <c r="AQ36" s="17">
        <v>15128</v>
      </c>
      <c r="AR36" s="17">
        <v>9060</v>
      </c>
      <c r="AS36" s="272">
        <v>11835</v>
      </c>
      <c r="AT36" s="17">
        <v>12506</v>
      </c>
      <c r="AU36" s="17">
        <v>11897</v>
      </c>
      <c r="AV36" s="17">
        <v>12239</v>
      </c>
      <c r="AW36" s="17">
        <v>14122</v>
      </c>
      <c r="AX36" s="17">
        <v>13630</v>
      </c>
      <c r="AY36" s="17">
        <v>13218</v>
      </c>
      <c r="AZ36" s="17">
        <v>13230</v>
      </c>
      <c r="BA36" s="17">
        <v>14987</v>
      </c>
      <c r="BB36" s="17">
        <f>-[3]SKONS!$V$39</f>
        <v>15185</v>
      </c>
      <c r="BC36" s="17">
        <f>-[3]SKONS!$W$39</f>
        <v>15202.146016069633</v>
      </c>
      <c r="BD36" s="17">
        <f>-[3]SKONS!$X$39</f>
        <v>15328.853983930367</v>
      </c>
      <c r="BE36" s="17">
        <f>-[3]SKONS!$Y$39</f>
        <v>15620</v>
      </c>
      <c r="BF36" s="17">
        <f>-[3]SKONS!$Z$39</f>
        <v>17092.073929999999</v>
      </c>
      <c r="BG36" s="17">
        <f>-[3]SKONS!$AA$39</f>
        <v>17477.701260000002</v>
      </c>
      <c r="BH36" s="17">
        <f>-[3]SKONS!$AB$39</f>
        <v>17297.22481</v>
      </c>
      <c r="BI36" s="17">
        <f>-[3]SKONS!$AC$39</f>
        <v>22144</v>
      </c>
      <c r="BJ36" s="17">
        <f>-[3]SKONS!$AD$39</f>
        <v>20587</v>
      </c>
      <c r="BK36" s="17">
        <f>-[3]SKONS!$AE$39</f>
        <v>20045.300000000003</v>
      </c>
      <c r="BL36" s="17">
        <f>-[3]SKONS!$AF$39</f>
        <v>18989.699999999997</v>
      </c>
      <c r="BM36" s="17">
        <f t="shared" si="0"/>
        <v>25753</v>
      </c>
      <c r="BN36" s="323"/>
      <c r="BO36" s="323"/>
      <c r="BP36" s="323"/>
    </row>
    <row r="37" spans="1:68" s="326" customFormat="1" ht="14">
      <c r="A37" s="174"/>
      <c r="B37" s="332" t="s">
        <v>75</v>
      </c>
      <c r="C37" s="272">
        <v>6238</v>
      </c>
      <c r="D37" s="17">
        <v>7504</v>
      </c>
      <c r="E37" s="17">
        <v>8165</v>
      </c>
      <c r="F37" s="17">
        <v>8696</v>
      </c>
      <c r="G37" s="17">
        <v>12454</v>
      </c>
      <c r="H37" s="17">
        <v>12088</v>
      </c>
      <c r="I37" s="17">
        <v>12121</v>
      </c>
      <c r="J37" s="17">
        <v>13042</v>
      </c>
      <c r="K37" s="17">
        <v>11426</v>
      </c>
      <c r="L37" s="17">
        <v>11300</v>
      </c>
      <c r="M37" s="17">
        <v>12081</v>
      </c>
      <c r="N37" s="17">
        <v>13765</v>
      </c>
      <c r="O37" s="17">
        <f>-[3]SKONS!$I$40</f>
        <v>16495</v>
      </c>
      <c r="P37" s="17">
        <f>-[3]SKONS!$M$40</f>
        <v>21610</v>
      </c>
      <c r="Q37" s="18">
        <f>-[4]SKONS!$Q$40</f>
        <v>24253</v>
      </c>
      <c r="R37" s="17">
        <v>2295</v>
      </c>
      <c r="S37" s="17">
        <v>2127</v>
      </c>
      <c r="T37" s="17">
        <v>2039</v>
      </c>
      <c r="U37" s="17">
        <v>2235</v>
      </c>
      <c r="V37" s="17">
        <v>2853</v>
      </c>
      <c r="W37" s="17">
        <v>2493</v>
      </c>
      <c r="X37" s="17">
        <v>2268</v>
      </c>
      <c r="Y37" s="17">
        <v>4840</v>
      </c>
      <c r="Z37" s="17">
        <v>3181</v>
      </c>
      <c r="AA37" s="17">
        <v>2971</v>
      </c>
      <c r="AB37" s="17">
        <v>2918</v>
      </c>
      <c r="AC37" s="17">
        <v>3018</v>
      </c>
      <c r="AD37" s="17">
        <v>3019</v>
      </c>
      <c r="AE37" s="17">
        <v>3469</v>
      </c>
      <c r="AF37" s="17">
        <v>2631</v>
      </c>
      <c r="AG37" s="17">
        <v>3003</v>
      </c>
      <c r="AH37" s="17">
        <v>3549</v>
      </c>
      <c r="AI37" s="17">
        <v>3347</v>
      </c>
      <c r="AJ37" s="17">
        <v>2584</v>
      </c>
      <c r="AK37" s="17">
        <v>3562</v>
      </c>
      <c r="AL37" s="17">
        <v>3275</v>
      </c>
      <c r="AM37" s="17">
        <v>2958</v>
      </c>
      <c r="AN37" s="17">
        <v>2517</v>
      </c>
      <c r="AO37" s="17">
        <v>2676</v>
      </c>
      <c r="AP37" s="17">
        <v>3192</v>
      </c>
      <c r="AQ37" s="17">
        <v>2764</v>
      </c>
      <c r="AR37" s="17">
        <v>2574</v>
      </c>
      <c r="AS37" s="272">
        <v>2770</v>
      </c>
      <c r="AT37" s="17">
        <v>3142</v>
      </c>
      <c r="AU37" s="17">
        <v>3002</v>
      </c>
      <c r="AV37" s="17">
        <v>2867</v>
      </c>
      <c r="AW37" s="17">
        <v>3070</v>
      </c>
      <c r="AX37" s="17">
        <v>3780</v>
      </c>
      <c r="AY37" s="17">
        <v>3415</v>
      </c>
      <c r="AZ37" s="17">
        <v>3254</v>
      </c>
      <c r="BA37" s="17">
        <v>3316</v>
      </c>
      <c r="BB37" s="17">
        <f>-[3]SKONS!$V$40</f>
        <v>4219</v>
      </c>
      <c r="BC37" s="17">
        <f>-[3]SKONS!$W$40</f>
        <v>4094.8208439303653</v>
      </c>
      <c r="BD37" s="17">
        <f>-[3]SKONS!$X$40</f>
        <v>3856.1791560696347</v>
      </c>
      <c r="BE37" s="17">
        <f>-[3]SKONS!$Y$40</f>
        <v>4325</v>
      </c>
      <c r="BF37" s="17">
        <f>-[3]SKONS!$Z$40</f>
        <v>5322.0682100000004</v>
      </c>
      <c r="BG37" s="17">
        <f>-[3]SKONS!$AA$40</f>
        <v>4979.1429600000001</v>
      </c>
      <c r="BH37" s="17">
        <f>-[3]SKONS!$AB$40</f>
        <v>4958.7888299999995</v>
      </c>
      <c r="BI37" s="17">
        <f>-[3]SKONS!$AC$40</f>
        <v>6350</v>
      </c>
      <c r="BJ37" s="17">
        <f>-[3]SKONS!$AD$40</f>
        <v>6277</v>
      </c>
      <c r="BK37" s="17">
        <f>-[3]SKONS!$AE$40</f>
        <v>6425.2999999999993</v>
      </c>
      <c r="BL37" s="17">
        <f>-[3]SKONS!$AF$40</f>
        <v>5046.7000000000007</v>
      </c>
      <c r="BM37" s="17">
        <f t="shared" si="0"/>
        <v>6504</v>
      </c>
      <c r="BN37" s="323"/>
      <c r="BO37" s="323"/>
      <c r="BP37" s="323"/>
    </row>
    <row r="38" spans="1:68" s="326" customFormat="1" ht="14">
      <c r="A38" s="174"/>
      <c r="B38" s="332" t="s">
        <v>257</v>
      </c>
      <c r="C38" s="272">
        <v>4588</v>
      </c>
      <c r="D38" s="17">
        <v>5631</v>
      </c>
      <c r="E38" s="17">
        <v>5782</v>
      </c>
      <c r="F38" s="17">
        <v>6279</v>
      </c>
      <c r="G38" s="17">
        <v>6877</v>
      </c>
      <c r="H38" s="17">
        <v>9905</v>
      </c>
      <c r="I38" s="17">
        <v>10572</v>
      </c>
      <c r="J38" s="17">
        <v>10272</v>
      </c>
      <c r="K38" s="17">
        <v>9785</v>
      </c>
      <c r="L38" s="17">
        <v>9444</v>
      </c>
      <c r="M38" s="17">
        <v>9505</v>
      </c>
      <c r="N38" s="17">
        <v>9122</v>
      </c>
      <c r="O38" s="17">
        <f>-[3]SKONS!$I$41</f>
        <v>3970</v>
      </c>
      <c r="P38" s="17">
        <f>-[3]SKONS!$M$41</f>
        <v>4334</v>
      </c>
      <c r="Q38" s="18">
        <f>-[4]SKONS!$Q$41</f>
        <v>4845</v>
      </c>
      <c r="R38" s="17">
        <v>1515</v>
      </c>
      <c r="S38" s="17">
        <v>1534</v>
      </c>
      <c r="T38" s="17">
        <v>1662</v>
      </c>
      <c r="U38" s="17">
        <v>1568</v>
      </c>
      <c r="V38" s="17">
        <v>1678</v>
      </c>
      <c r="W38" s="17">
        <v>1708</v>
      </c>
      <c r="X38" s="17">
        <v>1724</v>
      </c>
      <c r="Y38" s="17">
        <v>1767</v>
      </c>
      <c r="Z38" s="17">
        <v>2262</v>
      </c>
      <c r="AA38" s="17">
        <v>2492</v>
      </c>
      <c r="AB38" s="17">
        <v>2129</v>
      </c>
      <c r="AC38" s="17">
        <v>3022</v>
      </c>
      <c r="AD38" s="17">
        <v>2544</v>
      </c>
      <c r="AE38" s="17">
        <v>2690</v>
      </c>
      <c r="AF38" s="17">
        <v>2661</v>
      </c>
      <c r="AG38" s="17">
        <v>2677</v>
      </c>
      <c r="AH38" s="17">
        <v>2542</v>
      </c>
      <c r="AI38" s="17">
        <v>2629</v>
      </c>
      <c r="AJ38" s="17">
        <v>3041</v>
      </c>
      <c r="AK38" s="17">
        <v>2060</v>
      </c>
      <c r="AL38" s="17">
        <v>2696</v>
      </c>
      <c r="AM38" s="17">
        <v>2535</v>
      </c>
      <c r="AN38" s="17">
        <v>2296</v>
      </c>
      <c r="AO38" s="17">
        <v>2258</v>
      </c>
      <c r="AP38" s="17">
        <v>2220</v>
      </c>
      <c r="AQ38" s="17">
        <v>2250</v>
      </c>
      <c r="AR38" s="17">
        <v>2425</v>
      </c>
      <c r="AS38" s="272">
        <v>2549</v>
      </c>
      <c r="AT38" s="17">
        <v>2607</v>
      </c>
      <c r="AU38" s="17">
        <v>2613</v>
      </c>
      <c r="AV38" s="17">
        <v>2187</v>
      </c>
      <c r="AW38" s="17">
        <v>2098</v>
      </c>
      <c r="AX38" s="17">
        <v>2506</v>
      </c>
      <c r="AY38" s="17">
        <v>1945</v>
      </c>
      <c r="AZ38" s="17">
        <v>2299</v>
      </c>
      <c r="BA38" s="17">
        <v>2372</v>
      </c>
      <c r="BB38" s="17">
        <f>-[3]SKONS!$V$41</f>
        <v>1034</v>
      </c>
      <c r="BC38" s="17">
        <f>-[3]SKONS!$W$41</f>
        <v>1081.5885899999998</v>
      </c>
      <c r="BD38" s="17">
        <f>-[3]SKONS!$X$41</f>
        <v>1095.4114100000002</v>
      </c>
      <c r="BE38" s="17">
        <f>-[3]SKONS!$Y$41</f>
        <v>759</v>
      </c>
      <c r="BF38" s="17">
        <f>-[3]SKONS!$Z$41</f>
        <v>1076</v>
      </c>
      <c r="BG38" s="17">
        <f>-[3]SKONS!$AA$41</f>
        <v>1094.8690799999999</v>
      </c>
      <c r="BH38" s="17">
        <f>-[3]SKONS!$AB$41</f>
        <v>1112.1309200000001</v>
      </c>
      <c r="BI38" s="17">
        <f>-[3]SKONS!$AC$41</f>
        <v>1051</v>
      </c>
      <c r="BJ38" s="17">
        <f>-[3]SKONS!$AD$41</f>
        <v>1125</v>
      </c>
      <c r="BK38" s="17">
        <f>-[3]SKONS!$AE$41</f>
        <v>1212.3000000000002</v>
      </c>
      <c r="BL38" s="17">
        <f>-[3]SKONS!$AF$41</f>
        <v>1204.6999999999998</v>
      </c>
      <c r="BM38" s="17">
        <f t="shared" si="0"/>
        <v>1303</v>
      </c>
      <c r="BN38" s="323"/>
      <c r="BO38" s="323"/>
      <c r="BP38" s="323"/>
    </row>
    <row r="39" spans="1:68" s="326" customFormat="1" ht="14">
      <c r="A39" s="174"/>
      <c r="B39" s="332" t="s">
        <v>221</v>
      </c>
      <c r="C39" s="272">
        <v>2114</v>
      </c>
      <c r="D39" s="17">
        <v>10402</v>
      </c>
      <c r="E39" s="17">
        <v>15853</v>
      </c>
      <c r="F39" s="17">
        <v>16045</v>
      </c>
      <c r="G39" s="17">
        <v>15675</v>
      </c>
      <c r="H39" s="17">
        <v>19452</v>
      </c>
      <c r="I39" s="17">
        <v>20770</v>
      </c>
      <c r="J39" s="17">
        <v>22387</v>
      </c>
      <c r="K39" s="17">
        <v>23627</v>
      </c>
      <c r="L39" s="17">
        <v>10009</v>
      </c>
      <c r="M39" s="17">
        <v>6553</v>
      </c>
      <c r="N39" s="17">
        <v>13428</v>
      </c>
      <c r="O39" s="17">
        <f>-[3]SKONS!$I$42</f>
        <v>8420</v>
      </c>
      <c r="P39" s="17">
        <f>-[3]SKONS!$M$42</f>
        <v>15527.710999999999</v>
      </c>
      <c r="Q39" s="18">
        <f>-[4]SKONS!$Q$42</f>
        <v>16958</v>
      </c>
      <c r="R39" s="17">
        <v>4212</v>
      </c>
      <c r="S39" s="17">
        <v>4220</v>
      </c>
      <c r="T39" s="17">
        <v>3587</v>
      </c>
      <c r="U39" s="17">
        <v>4026</v>
      </c>
      <c r="V39" s="17">
        <v>4195</v>
      </c>
      <c r="W39" s="17">
        <v>4128</v>
      </c>
      <c r="X39" s="17">
        <v>5561</v>
      </c>
      <c r="Y39" s="17">
        <v>1791</v>
      </c>
      <c r="Z39" s="17">
        <v>5203</v>
      </c>
      <c r="AA39" s="17">
        <v>5470</v>
      </c>
      <c r="AB39" s="17">
        <v>4816</v>
      </c>
      <c r="AC39" s="17">
        <v>3963</v>
      </c>
      <c r="AD39" s="17">
        <v>4838</v>
      </c>
      <c r="AE39" s="17">
        <v>4879</v>
      </c>
      <c r="AF39" s="17">
        <v>5441</v>
      </c>
      <c r="AG39" s="17">
        <v>5612</v>
      </c>
      <c r="AH39" s="17">
        <v>5743</v>
      </c>
      <c r="AI39" s="17">
        <v>5871</v>
      </c>
      <c r="AJ39" s="17">
        <v>5910</v>
      </c>
      <c r="AK39" s="17">
        <v>4863</v>
      </c>
      <c r="AL39" s="17">
        <v>6170</v>
      </c>
      <c r="AM39" s="17">
        <v>6190</v>
      </c>
      <c r="AN39" s="17">
        <v>6256</v>
      </c>
      <c r="AO39" s="17">
        <v>5011</v>
      </c>
      <c r="AP39" s="17">
        <v>11642</v>
      </c>
      <c r="AQ39" s="17">
        <v>501</v>
      </c>
      <c r="AR39" s="17">
        <v>-2123</v>
      </c>
      <c r="AS39" s="272">
        <v>-11</v>
      </c>
      <c r="AT39" s="17">
        <v>11615</v>
      </c>
      <c r="AU39" s="17">
        <v>229</v>
      </c>
      <c r="AV39" s="17">
        <v>-5524</v>
      </c>
      <c r="AW39" s="17">
        <v>233</v>
      </c>
      <c r="AX39" s="17">
        <v>9268</v>
      </c>
      <c r="AY39" s="17">
        <v>244</v>
      </c>
      <c r="AZ39" s="17">
        <v>3790</v>
      </c>
      <c r="BA39" s="17">
        <v>126</v>
      </c>
      <c r="BB39" s="17">
        <f>-[3]SKONS!$V$42</f>
        <v>13285</v>
      </c>
      <c r="BC39" s="17">
        <f>-[3]SKONS!$W$42</f>
        <v>434.46224000000075</v>
      </c>
      <c r="BD39" s="17">
        <f>-[3]SKONS!$X$42</f>
        <v>-5747.4622400000007</v>
      </c>
      <c r="BE39" s="17">
        <f>-[3]SKONS!$Y$42</f>
        <v>448</v>
      </c>
      <c r="BF39" s="17">
        <f>-[3]SKONS!$Z$42</f>
        <v>10353.719849999999</v>
      </c>
      <c r="BG39" s="17">
        <f>-[3]SKONS!$AA$42</f>
        <v>292.65455000000111</v>
      </c>
      <c r="BH39" s="17">
        <f>-[3]SKONS!$AB$42</f>
        <v>4087.6255999999994</v>
      </c>
      <c r="BI39" s="17">
        <f>-[3]SKONS!$AC$42</f>
        <v>793.71099999999933</v>
      </c>
      <c r="BJ39" s="17">
        <f>-[3]SKONS!$AD$42</f>
        <v>15087</v>
      </c>
      <c r="BK39" s="17">
        <f>-[3]SKONS!$AE$42</f>
        <v>171.29999999999927</v>
      </c>
      <c r="BL39" s="17">
        <f>-[3]SKONS!$AF$42</f>
        <v>789.70000000000073</v>
      </c>
      <c r="BM39" s="17">
        <f t="shared" si="0"/>
        <v>910</v>
      </c>
      <c r="BN39" s="323"/>
      <c r="BO39" s="323"/>
      <c r="BP39" s="323"/>
    </row>
    <row r="40" spans="1:68" s="330" customFormat="1" ht="14.5">
      <c r="A40" s="328"/>
      <c r="B40" s="333" t="s">
        <v>222</v>
      </c>
      <c r="C40" s="274">
        <v>1391</v>
      </c>
      <c r="D40" s="28">
        <v>9624</v>
      </c>
      <c r="E40" s="28">
        <v>14983</v>
      </c>
      <c r="F40" s="28">
        <v>14991</v>
      </c>
      <c r="G40" s="28">
        <v>14377</v>
      </c>
      <c r="H40" s="28">
        <v>17455</v>
      </c>
      <c r="I40" s="28">
        <v>18916</v>
      </c>
      <c r="J40" s="28">
        <v>22039</v>
      </c>
      <c r="K40" s="28">
        <v>22047</v>
      </c>
      <c r="L40" s="28">
        <v>9121</v>
      </c>
      <c r="M40" s="28">
        <v>5579</v>
      </c>
      <c r="N40" s="28">
        <v>12538</v>
      </c>
      <c r="O40" s="28">
        <f>-[3]SKONS!$I$43</f>
        <v>6752</v>
      </c>
      <c r="P40" s="28">
        <f>-[3]SKONS!$M$43</f>
        <v>13874</v>
      </c>
      <c r="Q40" s="273">
        <f>-[4]SKONS!$Q43</f>
        <v>14515</v>
      </c>
      <c r="R40" s="28">
        <v>3961</v>
      </c>
      <c r="S40" s="28">
        <v>3961</v>
      </c>
      <c r="T40" s="28">
        <v>3421</v>
      </c>
      <c r="U40" s="28">
        <v>3648</v>
      </c>
      <c r="V40" s="28">
        <v>3893</v>
      </c>
      <c r="W40" s="28">
        <v>3893</v>
      </c>
      <c r="X40" s="28">
        <v>5249</v>
      </c>
      <c r="Y40" s="28">
        <v>1342</v>
      </c>
      <c r="Z40" s="28">
        <v>4929</v>
      </c>
      <c r="AA40" s="28">
        <v>5026</v>
      </c>
      <c r="AB40" s="28">
        <v>4610</v>
      </c>
      <c r="AC40" s="28">
        <v>2890</v>
      </c>
      <c r="AD40" s="28">
        <v>4521</v>
      </c>
      <c r="AE40" s="28">
        <v>4465</v>
      </c>
      <c r="AF40" s="28">
        <v>4725</v>
      </c>
      <c r="AG40" s="28">
        <v>5206</v>
      </c>
      <c r="AH40" s="28">
        <v>5409</v>
      </c>
      <c r="AI40" s="28">
        <v>5332</v>
      </c>
      <c r="AJ40" s="28">
        <v>5511</v>
      </c>
      <c r="AK40" s="28">
        <v>5788</v>
      </c>
      <c r="AL40" s="28">
        <v>5717</v>
      </c>
      <c r="AM40" s="28">
        <v>5812</v>
      </c>
      <c r="AN40" s="28">
        <v>5914</v>
      </c>
      <c r="AO40" s="28">
        <v>4605</v>
      </c>
      <c r="AP40" s="28">
        <v>11213</v>
      </c>
      <c r="AQ40" s="28">
        <v>3</v>
      </c>
      <c r="AR40" s="28">
        <v>-2140</v>
      </c>
      <c r="AS40" s="274">
        <v>45</v>
      </c>
      <c r="AT40" s="28">
        <v>11357</v>
      </c>
      <c r="AU40" s="28">
        <v>0</v>
      </c>
      <c r="AV40" s="28">
        <v>-5781</v>
      </c>
      <c r="AW40" s="28">
        <v>3</v>
      </c>
      <c r="AX40" s="28">
        <v>9023</v>
      </c>
      <c r="AY40" s="28">
        <v>5</v>
      </c>
      <c r="AZ40" s="28">
        <v>3506</v>
      </c>
      <c r="BA40" s="28">
        <v>4</v>
      </c>
      <c r="BB40" s="28">
        <f>-[3]SKONS!$V$43</f>
        <v>12888</v>
      </c>
      <c r="BC40" s="28">
        <f>-[3]SKONS!$W$43</f>
        <v>1</v>
      </c>
      <c r="BD40" s="28">
        <f>-[3]SKONS!$X$43</f>
        <v>-6159</v>
      </c>
      <c r="BE40" s="28">
        <f>-[3]SKONS!$Y$43</f>
        <v>22</v>
      </c>
      <c r="BF40" s="28">
        <f>-[3]SKONS!$Z$43</f>
        <v>10022</v>
      </c>
      <c r="BG40" s="28">
        <f>-[3]SKONS!$AA$43</f>
        <v>2</v>
      </c>
      <c r="BH40" s="28">
        <f>-[3]SKONS!$AB$43</f>
        <v>3765</v>
      </c>
      <c r="BI40" s="28">
        <f>-[3]SKONS!$AC$43</f>
        <v>85</v>
      </c>
      <c r="BJ40" s="28">
        <f>-[3]SKONS!$AD$43</f>
        <v>14194</v>
      </c>
      <c r="BK40" s="28">
        <f>-[3]SKONS!$AE$43</f>
        <v>4</v>
      </c>
      <c r="BL40" s="28">
        <f>-[3]SKONS!$AF$43</f>
        <v>291</v>
      </c>
      <c r="BM40" s="28">
        <f t="shared" si="0"/>
        <v>26</v>
      </c>
      <c r="BN40" s="323"/>
      <c r="BO40" s="323"/>
      <c r="BP40" s="323"/>
    </row>
    <row r="41" spans="1:68" s="326" customFormat="1" ht="14">
      <c r="A41" s="174"/>
      <c r="B41" s="332" t="s">
        <v>76</v>
      </c>
      <c r="C41" s="272">
        <v>26025</v>
      </c>
      <c r="D41" s="17">
        <v>35925</v>
      </c>
      <c r="E41" s="17">
        <v>32603</v>
      </c>
      <c r="F41" s="17">
        <v>42101</v>
      </c>
      <c r="G41" s="17">
        <v>36235</v>
      </c>
      <c r="H41" s="17">
        <v>33718</v>
      </c>
      <c r="I41" s="17">
        <v>36242</v>
      </c>
      <c r="J41" s="17">
        <v>41967</v>
      </c>
      <c r="K41" s="17">
        <v>39621</v>
      </c>
      <c r="L41" s="17">
        <v>38587</v>
      </c>
      <c r="M41" s="17">
        <v>53194</v>
      </c>
      <c r="N41" s="17">
        <v>44520</v>
      </c>
      <c r="O41" s="17">
        <f>-[3]SKONS!$I$44</f>
        <v>48466</v>
      </c>
      <c r="P41" s="17">
        <f>-[3]SKONS!$M$44</f>
        <v>49676</v>
      </c>
      <c r="Q41" s="273">
        <f>-[4]SKONS!$Q44</f>
        <v>57264</v>
      </c>
      <c r="R41" s="17">
        <v>7321</v>
      </c>
      <c r="S41" s="17">
        <v>8203</v>
      </c>
      <c r="T41" s="17">
        <v>9318</v>
      </c>
      <c r="U41" s="17">
        <v>17259</v>
      </c>
      <c r="V41" s="17">
        <v>7313</v>
      </c>
      <c r="W41" s="17">
        <v>10300</v>
      </c>
      <c r="X41" s="17">
        <v>8156</v>
      </c>
      <c r="Y41" s="17">
        <v>10466</v>
      </c>
      <c r="Z41" s="17">
        <v>8094</v>
      </c>
      <c r="AA41" s="17">
        <v>9633</v>
      </c>
      <c r="AB41" s="17">
        <v>6664</v>
      </c>
      <c r="AC41" s="17">
        <v>9327</v>
      </c>
      <c r="AD41" s="17">
        <v>6544</v>
      </c>
      <c r="AE41" s="17">
        <v>7786</v>
      </c>
      <c r="AF41" s="17">
        <v>9191</v>
      </c>
      <c r="AG41" s="17">
        <v>12721</v>
      </c>
      <c r="AH41" s="17">
        <v>9708</v>
      </c>
      <c r="AI41" s="17">
        <v>10460</v>
      </c>
      <c r="AJ41" s="17">
        <v>8733</v>
      </c>
      <c r="AK41" s="17">
        <v>13066</v>
      </c>
      <c r="AL41" s="17">
        <v>8851</v>
      </c>
      <c r="AM41" s="17">
        <v>10063</v>
      </c>
      <c r="AN41" s="17">
        <v>9313</v>
      </c>
      <c r="AO41" s="17">
        <v>11394</v>
      </c>
      <c r="AP41" s="17">
        <v>7558</v>
      </c>
      <c r="AQ41" s="17">
        <v>9456</v>
      </c>
      <c r="AR41" s="17">
        <v>8395</v>
      </c>
      <c r="AS41" s="272">
        <v>13178</v>
      </c>
      <c r="AT41" s="17">
        <v>9014</v>
      </c>
      <c r="AU41" s="17">
        <v>11650</v>
      </c>
      <c r="AV41" s="17">
        <v>12183</v>
      </c>
      <c r="AW41" s="17">
        <v>20347</v>
      </c>
      <c r="AX41" s="17">
        <v>9923</v>
      </c>
      <c r="AY41" s="17">
        <v>11507</v>
      </c>
      <c r="AZ41" s="17">
        <v>11149</v>
      </c>
      <c r="BA41" s="17">
        <v>11941</v>
      </c>
      <c r="BB41" s="17">
        <f>-[3]SKONS!$V$44</f>
        <v>10131</v>
      </c>
      <c r="BC41" s="17">
        <f>-[3]SKONS!$W$44</f>
        <v>11545.24338</v>
      </c>
      <c r="BD41" s="17">
        <f>-[3]SKONS!$X$44</f>
        <v>11497.75662</v>
      </c>
      <c r="BE41" s="17">
        <f>-[3]SKONS!$Y$44</f>
        <v>15292</v>
      </c>
      <c r="BF41" s="17">
        <f>-[3]SKONS!$Z$44</f>
        <v>11283.76454</v>
      </c>
      <c r="BG41" s="17">
        <f>-[3]SKONS!$AA$44</f>
        <v>10220.96399</v>
      </c>
      <c r="BH41" s="17">
        <f>-[3]SKONS!$AB$44</f>
        <v>12996.27147</v>
      </c>
      <c r="BI41" s="17">
        <f>-[3]SKONS!$AC$44</f>
        <v>15175</v>
      </c>
      <c r="BJ41" s="17">
        <f>-[3]SKONS!$AD$44</f>
        <v>12947.884980000001</v>
      </c>
      <c r="BK41" s="17">
        <f>-[3]SKONS!$AE$44</f>
        <v>13242.415019999999</v>
      </c>
      <c r="BL41" s="17">
        <f>-[3]SKONS!$AF$44</f>
        <v>13520.7</v>
      </c>
      <c r="BM41" s="17">
        <f t="shared" si="0"/>
        <v>17553</v>
      </c>
      <c r="BN41" s="323"/>
      <c r="BO41" s="323"/>
      <c r="BP41" s="323"/>
    </row>
    <row r="42" spans="1:68" s="326" customFormat="1" ht="14">
      <c r="A42" s="174"/>
      <c r="B42" s="332" t="s">
        <v>223</v>
      </c>
      <c r="C42" s="272">
        <v>8707</v>
      </c>
      <c r="D42" s="17">
        <v>12510</v>
      </c>
      <c r="E42" s="17">
        <v>9019</v>
      </c>
      <c r="F42" s="17">
        <v>7313</v>
      </c>
      <c r="G42" s="17">
        <v>7718</v>
      </c>
      <c r="H42" s="17">
        <v>8950</v>
      </c>
      <c r="I42" s="17">
        <v>8881</v>
      </c>
      <c r="J42" s="17">
        <v>8662</v>
      </c>
      <c r="K42" s="17">
        <v>6433</v>
      </c>
      <c r="L42" s="17">
        <v>5162</v>
      </c>
      <c r="M42" s="17">
        <v>5341</v>
      </c>
      <c r="N42" s="17">
        <v>6140</v>
      </c>
      <c r="O42" s="17">
        <f>-[3]SKONS!$I$45</f>
        <v>5544</v>
      </c>
      <c r="P42" s="17">
        <f>-[3]SKONS!$M$45</f>
        <v>4775</v>
      </c>
      <c r="Q42" s="273">
        <f>-[4]SKONS!$Q45</f>
        <v>5427</v>
      </c>
      <c r="R42" s="17">
        <v>1642</v>
      </c>
      <c r="S42" s="17">
        <v>1811</v>
      </c>
      <c r="T42" s="17">
        <v>1683</v>
      </c>
      <c r="U42" s="17">
        <v>2176</v>
      </c>
      <c r="V42" s="17">
        <v>1741</v>
      </c>
      <c r="W42" s="17">
        <v>1570</v>
      </c>
      <c r="X42" s="17">
        <v>2341</v>
      </c>
      <c r="Y42" s="17">
        <v>2066</v>
      </c>
      <c r="Z42" s="17">
        <v>1897</v>
      </c>
      <c r="AA42" s="17">
        <v>2342</v>
      </c>
      <c r="AB42" s="17">
        <v>1830</v>
      </c>
      <c r="AC42" s="17">
        <v>2881</v>
      </c>
      <c r="AD42" s="17">
        <v>2056</v>
      </c>
      <c r="AE42" s="17">
        <v>2834</v>
      </c>
      <c r="AF42" s="17">
        <v>1800</v>
      </c>
      <c r="AG42" s="17">
        <v>2191</v>
      </c>
      <c r="AH42" s="17">
        <v>1458</v>
      </c>
      <c r="AI42" s="17">
        <v>2019</v>
      </c>
      <c r="AJ42" s="17">
        <v>1456</v>
      </c>
      <c r="AK42" s="17">
        <v>3729</v>
      </c>
      <c r="AL42" s="17">
        <v>1467</v>
      </c>
      <c r="AM42" s="17">
        <v>1761</v>
      </c>
      <c r="AN42" s="17">
        <v>1199</v>
      </c>
      <c r="AO42" s="17">
        <v>2006</v>
      </c>
      <c r="AP42" s="17">
        <v>1303</v>
      </c>
      <c r="AQ42" s="17">
        <v>1387</v>
      </c>
      <c r="AR42" s="17">
        <v>1143</v>
      </c>
      <c r="AS42" s="272">
        <v>1329</v>
      </c>
      <c r="AT42" s="17">
        <v>1238</v>
      </c>
      <c r="AU42" s="17">
        <v>1350</v>
      </c>
      <c r="AV42" s="17">
        <v>1209</v>
      </c>
      <c r="AW42" s="17">
        <v>1544</v>
      </c>
      <c r="AX42" s="17">
        <v>1430</v>
      </c>
      <c r="AY42" s="17">
        <v>1571</v>
      </c>
      <c r="AZ42" s="17">
        <v>1357</v>
      </c>
      <c r="BA42" s="17">
        <v>1782</v>
      </c>
      <c r="BB42" s="17">
        <f>-[3]SKONS!$V$45-2</f>
        <v>1281</v>
      </c>
      <c r="BC42" s="17">
        <f>-[3]SKONS!$W$45+2</f>
        <v>1561.4537099999998</v>
      </c>
      <c r="BD42" s="17">
        <f>-[3]SKONS!$X$45</f>
        <v>1189.5462900000002</v>
      </c>
      <c r="BE42" s="17">
        <f>-[3]SKONS!$Y$45</f>
        <v>1512</v>
      </c>
      <c r="BF42" s="17">
        <f>-[3]SKONS!$Z$45+1</f>
        <v>1237.2020400000001</v>
      </c>
      <c r="BG42" s="17">
        <f>-[3]SKONS!$AA$45-1</f>
        <v>1042.4909899999998</v>
      </c>
      <c r="BH42" s="17">
        <f>-[3]SKONS!$AB$45</f>
        <v>919.30697000000009</v>
      </c>
      <c r="BI42" s="17">
        <f>-[3]SKONS!$AC$45</f>
        <v>1576</v>
      </c>
      <c r="BJ42" s="17">
        <f>-[3]SKONS!$AD$45</f>
        <v>1035</v>
      </c>
      <c r="BK42" s="17">
        <f>-[3]SKONS!$AE$45</f>
        <v>1239.3000000000002</v>
      </c>
      <c r="BL42" s="17">
        <f>-[3]SKONS!$AF$45</f>
        <v>1187.6999999999998</v>
      </c>
      <c r="BM42" s="17">
        <f t="shared" si="0"/>
        <v>1965</v>
      </c>
      <c r="BN42" s="323"/>
      <c r="BO42" s="323"/>
      <c r="BP42" s="323"/>
    </row>
    <row r="43" spans="1:68" s="335" customFormat="1" ht="14">
      <c r="A43" s="334"/>
      <c r="B43" s="331" t="s">
        <v>71</v>
      </c>
      <c r="C43" s="271">
        <v>593</v>
      </c>
      <c r="D43" s="19">
        <v>501</v>
      </c>
      <c r="E43" s="19">
        <v>2495</v>
      </c>
      <c r="F43" s="19">
        <v>1139</v>
      </c>
      <c r="G43" s="19">
        <v>438</v>
      </c>
      <c r="H43" s="19">
        <v>10643</v>
      </c>
      <c r="I43" s="19">
        <v>3752</v>
      </c>
      <c r="J43" s="19">
        <v>1785</v>
      </c>
      <c r="K43" s="19">
        <v>1962</v>
      </c>
      <c r="L43" s="19">
        <v>1736</v>
      </c>
      <c r="M43" s="19">
        <v>3859</v>
      </c>
      <c r="N43" s="19">
        <v>2703</v>
      </c>
      <c r="O43" s="19">
        <f>[3]SKONS!$I$47</f>
        <v>6616</v>
      </c>
      <c r="P43" s="19">
        <f>[3]SKONS!$M$47</f>
        <v>4212</v>
      </c>
      <c r="Q43" s="268">
        <f>[4]SKONS!$Q$47</f>
        <v>3007</v>
      </c>
      <c r="R43" s="19">
        <v>192</v>
      </c>
      <c r="S43" s="19">
        <v>112</v>
      </c>
      <c r="T43" s="19">
        <v>-95</v>
      </c>
      <c r="U43" s="19">
        <v>930</v>
      </c>
      <c r="V43" s="19">
        <v>500</v>
      </c>
      <c r="W43" s="19">
        <v>-379</v>
      </c>
      <c r="X43" s="19">
        <v>8</v>
      </c>
      <c r="Y43" s="19">
        <v>309</v>
      </c>
      <c r="Z43" s="19">
        <v>6782</v>
      </c>
      <c r="AA43" s="19">
        <v>1623</v>
      </c>
      <c r="AB43" s="19">
        <v>243</v>
      </c>
      <c r="AC43" s="19">
        <v>1993</v>
      </c>
      <c r="AD43" s="19">
        <v>1398</v>
      </c>
      <c r="AE43" s="19">
        <v>364</v>
      </c>
      <c r="AF43" s="19">
        <v>359</v>
      </c>
      <c r="AG43" s="19">
        <v>1631</v>
      </c>
      <c r="AH43" s="19">
        <v>353</v>
      </c>
      <c r="AI43" s="19">
        <v>609</v>
      </c>
      <c r="AJ43" s="19">
        <v>323</v>
      </c>
      <c r="AK43" s="19">
        <v>499</v>
      </c>
      <c r="AL43" s="19">
        <v>853</v>
      </c>
      <c r="AM43" s="19">
        <v>338</v>
      </c>
      <c r="AN43" s="19">
        <v>401</v>
      </c>
      <c r="AO43" s="19">
        <v>370</v>
      </c>
      <c r="AP43" s="19">
        <v>348</v>
      </c>
      <c r="AQ43" s="19">
        <v>204</v>
      </c>
      <c r="AR43" s="19">
        <v>205</v>
      </c>
      <c r="AS43" s="271">
        <v>979</v>
      </c>
      <c r="AT43" s="19">
        <v>330</v>
      </c>
      <c r="AU43" s="19">
        <v>31</v>
      </c>
      <c r="AV43" s="19">
        <v>1731</v>
      </c>
      <c r="AW43" s="19">
        <v>1767</v>
      </c>
      <c r="AX43" s="19">
        <v>844</v>
      </c>
      <c r="AY43" s="19">
        <v>293</v>
      </c>
      <c r="AZ43" s="19">
        <v>284</v>
      </c>
      <c r="BA43" s="19">
        <v>1282</v>
      </c>
      <c r="BB43" s="19">
        <f>[3]SKONS!$V$47</f>
        <v>1330</v>
      </c>
      <c r="BC43" s="19">
        <f>[3]SKONS!$W$47</f>
        <v>1875.513690000123</v>
      </c>
      <c r="BD43" s="19">
        <f>[3]SKONS!$X$47</f>
        <v>1896.486309999877</v>
      </c>
      <c r="BE43" s="19">
        <f>[3]SKONS!$Y$47</f>
        <v>1514</v>
      </c>
      <c r="BF43" s="19">
        <f>[3]SKONS!$Z$47</f>
        <v>1076.25326</v>
      </c>
      <c r="BG43" s="19">
        <f>[3]SKONS!$AA$47</f>
        <v>719.36516000000006</v>
      </c>
      <c r="BH43" s="19">
        <f>[3]SKONS!$AB$47</f>
        <v>262.38157999999999</v>
      </c>
      <c r="BI43" s="19">
        <f>[3]SKONS!$AC$47</f>
        <v>2155</v>
      </c>
      <c r="BJ43" s="19">
        <f>[3]SKONS!$AD$47</f>
        <v>319.81968999999998</v>
      </c>
      <c r="BK43" s="19">
        <f>[3]SKONS!$AE$47</f>
        <v>359.18031000000002</v>
      </c>
      <c r="BL43" s="19">
        <f>[3]SKONS!$AF$47</f>
        <v>547</v>
      </c>
      <c r="BM43" s="19">
        <f t="shared" si="0"/>
        <v>1780.9999999999998</v>
      </c>
      <c r="BN43" s="323"/>
      <c r="BO43" s="323"/>
      <c r="BP43" s="323"/>
    </row>
    <row r="44" spans="1:68" s="338" customFormat="1" ht="14.25" customHeight="1">
      <c r="A44" s="336"/>
      <c r="B44" s="337" t="s">
        <v>239</v>
      </c>
      <c r="C44" s="277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607</v>
      </c>
      <c r="N44" s="275">
        <v>3153</v>
      </c>
      <c r="O44" s="275">
        <f>[3]SKONS!$I$46</f>
        <v>-1901</v>
      </c>
      <c r="P44" s="275">
        <f>[3]SKONS!$M$46</f>
        <v>-950</v>
      </c>
      <c r="Q44" s="276">
        <f>[4]SKONS!$Q$46</f>
        <v>1746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5">
        <v>0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0</v>
      </c>
      <c r="AI44" s="275">
        <v>0</v>
      </c>
      <c r="AJ44" s="275">
        <v>0</v>
      </c>
      <c r="AK44" s="275">
        <v>0</v>
      </c>
      <c r="AL44" s="275">
        <v>0</v>
      </c>
      <c r="AM44" s="275">
        <v>0</v>
      </c>
      <c r="AN44" s="275">
        <v>0</v>
      </c>
      <c r="AO44" s="275">
        <v>0</v>
      </c>
      <c r="AP44" s="275">
        <v>0</v>
      </c>
      <c r="AQ44" s="275">
        <v>0</v>
      </c>
      <c r="AR44" s="275">
        <v>0</v>
      </c>
      <c r="AS44" s="277">
        <v>0</v>
      </c>
      <c r="AT44" s="275">
        <v>0</v>
      </c>
      <c r="AU44" s="275">
        <v>0</v>
      </c>
      <c r="AV44" s="275">
        <v>0</v>
      </c>
      <c r="AW44" s="275">
        <v>607</v>
      </c>
      <c r="AX44" s="275">
        <v>1476</v>
      </c>
      <c r="AY44" s="275">
        <v>375</v>
      </c>
      <c r="AZ44" s="275">
        <v>-384</v>
      </c>
      <c r="BA44" s="275">
        <v>1686</v>
      </c>
      <c r="BB44" s="275">
        <f>[3]SKONS!$V$46</f>
        <v>-1131</v>
      </c>
      <c r="BC44" s="275">
        <f>[3]SKONS!$W$46</f>
        <v>1407</v>
      </c>
      <c r="BD44" s="275">
        <f>[3]SKONS!$X$46</f>
        <v>-341</v>
      </c>
      <c r="BE44" s="275">
        <f>[3]SKONS!$Y$46</f>
        <v>-1836</v>
      </c>
      <c r="BF44" s="275">
        <f>[3]SKONS!$Z$46</f>
        <v>-1061</v>
      </c>
      <c r="BG44" s="275">
        <f>[3]SKONS!$AA$46</f>
        <v>783</v>
      </c>
      <c r="BH44" s="275">
        <f>[3]SKONS!$AB$46</f>
        <v>-595</v>
      </c>
      <c r="BI44" s="275">
        <f>[3]SKONS!$AC$46</f>
        <v>-77</v>
      </c>
      <c r="BJ44" s="275">
        <f>[3]SKONS!$AD$46</f>
        <v>-287</v>
      </c>
      <c r="BK44" s="275">
        <f>[3]SKONS!$AE$46</f>
        <v>1589</v>
      </c>
      <c r="BL44" s="275">
        <f>[3]SKONS!$AF$46</f>
        <v>-753</v>
      </c>
      <c r="BM44" s="275">
        <f t="shared" si="0"/>
        <v>1197</v>
      </c>
      <c r="BN44" s="323"/>
      <c r="BO44" s="323"/>
      <c r="BP44" s="323"/>
    </row>
    <row r="45" spans="1:68" s="335" customFormat="1" ht="14">
      <c r="A45" s="334"/>
      <c r="B45" s="331" t="s">
        <v>77</v>
      </c>
      <c r="C45" s="271">
        <v>917</v>
      </c>
      <c r="D45" s="19">
        <v>5440</v>
      </c>
      <c r="E45" s="19">
        <v>3886</v>
      </c>
      <c r="F45" s="19">
        <v>2677</v>
      </c>
      <c r="G45" s="19">
        <v>1613</v>
      </c>
      <c r="H45" s="19">
        <v>10583</v>
      </c>
      <c r="I45" s="19">
        <v>2126</v>
      </c>
      <c r="J45" s="19">
        <v>5373</v>
      </c>
      <c r="K45" s="19">
        <v>2151</v>
      </c>
      <c r="L45" s="19">
        <v>19213</v>
      </c>
      <c r="M45" s="19">
        <v>2896</v>
      </c>
      <c r="N45" s="19">
        <v>2314</v>
      </c>
      <c r="O45" s="19">
        <f>-[3]SKONS!$I$48</f>
        <v>3345</v>
      </c>
      <c r="P45" s="19">
        <f>-[3]SKONS!$M$48</f>
        <v>11691</v>
      </c>
      <c r="Q45" s="268">
        <f>-[4]SKONS!$Q$48</f>
        <v>3016</v>
      </c>
      <c r="R45" s="19">
        <v>18</v>
      </c>
      <c r="S45" s="19">
        <v>68</v>
      </c>
      <c r="T45" s="19">
        <v>1204</v>
      </c>
      <c r="U45" s="19">
        <v>1387</v>
      </c>
      <c r="V45" s="19">
        <v>64</v>
      </c>
      <c r="W45" s="19">
        <v>30</v>
      </c>
      <c r="X45" s="19">
        <v>2608</v>
      </c>
      <c r="Y45" s="19">
        <v>-1089</v>
      </c>
      <c r="Z45" s="19">
        <v>27</v>
      </c>
      <c r="AA45" s="19">
        <v>999</v>
      </c>
      <c r="AB45" s="19">
        <v>99</v>
      </c>
      <c r="AC45" s="19">
        <v>9458</v>
      </c>
      <c r="AD45" s="19">
        <v>729</v>
      </c>
      <c r="AE45" s="19">
        <v>82</v>
      </c>
      <c r="AF45" s="19">
        <v>491</v>
      </c>
      <c r="AG45" s="19">
        <v>824</v>
      </c>
      <c r="AH45" s="19">
        <v>905</v>
      </c>
      <c r="AI45" s="19">
        <v>1048</v>
      </c>
      <c r="AJ45" s="19">
        <v>85</v>
      </c>
      <c r="AK45" s="19">
        <v>3335</v>
      </c>
      <c r="AL45" s="19">
        <v>652</v>
      </c>
      <c r="AM45" s="19">
        <v>1146</v>
      </c>
      <c r="AN45" s="19">
        <v>311</v>
      </c>
      <c r="AO45" s="19">
        <v>42</v>
      </c>
      <c r="AP45" s="19">
        <v>564</v>
      </c>
      <c r="AQ45" s="19">
        <v>46</v>
      </c>
      <c r="AR45" s="19">
        <v>360</v>
      </c>
      <c r="AS45" s="271">
        <v>18243</v>
      </c>
      <c r="AT45" s="19">
        <v>1507</v>
      </c>
      <c r="AU45" s="19">
        <v>954</v>
      </c>
      <c r="AV45" s="19">
        <v>395</v>
      </c>
      <c r="AW45" s="19">
        <v>40</v>
      </c>
      <c r="AX45" s="19">
        <v>781</v>
      </c>
      <c r="AY45" s="19">
        <v>373</v>
      </c>
      <c r="AZ45" s="19">
        <v>330</v>
      </c>
      <c r="BA45" s="19">
        <v>830</v>
      </c>
      <c r="BB45" s="19">
        <f>-[3]SKONS!$V$48</f>
        <v>654</v>
      </c>
      <c r="BC45" s="19">
        <f>-[3]SKONS!$W$48</f>
        <v>918.99972000000002</v>
      </c>
      <c r="BD45" s="19">
        <f>-[3]SKONS!$X$48</f>
        <v>933.00027999999998</v>
      </c>
      <c r="BE45" s="19">
        <f>-[3]SKONS!$Y$48</f>
        <v>839</v>
      </c>
      <c r="BF45" s="19">
        <f>-[3]SKONS!$Z$48</f>
        <v>865.6</v>
      </c>
      <c r="BG45" s="19">
        <f>-[3]SKONS!$AA$48</f>
        <v>4602.3999999999996</v>
      </c>
      <c r="BH45" s="19">
        <f>-[3]SKONS!$AB$48</f>
        <v>245</v>
      </c>
      <c r="BI45" s="19">
        <f>-[3]SKONS!$AC$48</f>
        <v>5978</v>
      </c>
      <c r="BJ45" s="19">
        <f>-[3]SKONS!$AD$48</f>
        <v>653</v>
      </c>
      <c r="BK45" s="19">
        <f>-[3]SKONS!$AE$48</f>
        <v>-52</v>
      </c>
      <c r="BL45" s="19">
        <f>-[3]SKONS!$AF$48</f>
        <v>1069</v>
      </c>
      <c r="BM45" s="19">
        <f t="shared" si="0"/>
        <v>1346</v>
      </c>
      <c r="BN45" s="323"/>
      <c r="BO45" s="323"/>
      <c r="BP45" s="323"/>
    </row>
    <row r="46" spans="1:68" s="324" customFormat="1" ht="14">
      <c r="A46" s="174"/>
      <c r="B46" s="331" t="s">
        <v>78</v>
      </c>
      <c r="C46" s="278">
        <v>146425</v>
      </c>
      <c r="D46" s="11">
        <v>71125</v>
      </c>
      <c r="E46" s="11">
        <v>79515</v>
      </c>
      <c r="F46" s="11">
        <v>91750</v>
      </c>
      <c r="G46" s="11">
        <v>133656</v>
      </c>
      <c r="H46" s="11">
        <v>125395</v>
      </c>
      <c r="I46" s="11">
        <v>119164</v>
      </c>
      <c r="J46" s="11">
        <v>132373</v>
      </c>
      <c r="K46" s="11">
        <v>153310</v>
      </c>
      <c r="L46" s="11">
        <v>143230</v>
      </c>
      <c r="M46" s="11">
        <v>186549</v>
      </c>
      <c r="N46" s="11">
        <v>170205</v>
      </c>
      <c r="O46" s="11">
        <f>[3]SKONS!$I$49</f>
        <v>157774</v>
      </c>
      <c r="P46" s="11">
        <f>[3]SKONS!$M$49</f>
        <v>189380</v>
      </c>
      <c r="Q46" s="12">
        <f>[4]SKONS!$Q$49</f>
        <v>179941</v>
      </c>
      <c r="R46" s="11">
        <v>25712</v>
      </c>
      <c r="S46" s="11">
        <v>27086</v>
      </c>
      <c r="T46" s="11">
        <v>22075</v>
      </c>
      <c r="U46" s="11">
        <v>16876</v>
      </c>
      <c r="V46" s="11">
        <v>38517</v>
      </c>
      <c r="W46" s="11">
        <v>33817</v>
      </c>
      <c r="X46" s="11">
        <v>34215</v>
      </c>
      <c r="Y46" s="11">
        <v>27107</v>
      </c>
      <c r="Z46" s="11">
        <v>35684</v>
      </c>
      <c r="AA46" s="11">
        <v>31408</v>
      </c>
      <c r="AB46" s="11">
        <v>31369</v>
      </c>
      <c r="AC46" s="11">
        <v>26932</v>
      </c>
      <c r="AD46" s="11">
        <v>43182</v>
      </c>
      <c r="AE46" s="11">
        <v>20809</v>
      </c>
      <c r="AF46" s="11">
        <v>28627</v>
      </c>
      <c r="AG46" s="11">
        <v>26546</v>
      </c>
      <c r="AH46" s="11">
        <v>42018</v>
      </c>
      <c r="AI46" s="11">
        <v>24407</v>
      </c>
      <c r="AJ46" s="11">
        <v>36184</v>
      </c>
      <c r="AK46" s="11">
        <v>29763</v>
      </c>
      <c r="AL46" s="11">
        <v>48277</v>
      </c>
      <c r="AM46" s="11">
        <v>31316</v>
      </c>
      <c r="AN46" s="11">
        <v>35479</v>
      </c>
      <c r="AO46" s="11">
        <v>38237</v>
      </c>
      <c r="AP46" s="11">
        <v>34693</v>
      </c>
      <c r="AQ46" s="11">
        <v>36593</v>
      </c>
      <c r="AR46" s="11">
        <v>45232</v>
      </c>
      <c r="AS46" s="278">
        <v>26712</v>
      </c>
      <c r="AT46" s="11">
        <v>43342</v>
      </c>
      <c r="AU46" s="11">
        <v>48947</v>
      </c>
      <c r="AV46" s="11">
        <v>49950</v>
      </c>
      <c r="AW46" s="11">
        <v>44310</v>
      </c>
      <c r="AX46" s="11">
        <v>36163</v>
      </c>
      <c r="AY46" s="11">
        <v>46199</v>
      </c>
      <c r="AZ46" s="11">
        <v>43053</v>
      </c>
      <c r="BA46" s="11">
        <v>44790</v>
      </c>
      <c r="BB46" s="11">
        <f>[3]SKONS!$V$49</f>
        <v>29379</v>
      </c>
      <c r="BC46" s="11">
        <f>[3]SKONS!$W$49</f>
        <v>48168.75878000012</v>
      </c>
      <c r="BD46" s="11">
        <f>[3]SKONS!$X$49</f>
        <v>47020.262639999884</v>
      </c>
      <c r="BE46" s="11">
        <f>[3]SKONS!$Y$49</f>
        <v>33205.978579999995</v>
      </c>
      <c r="BF46" s="11">
        <f>[3]SKONS!$Z$49</f>
        <v>40348.653259999999</v>
      </c>
      <c r="BG46" s="11">
        <f>[3]SKONS!$AA$49</f>
        <v>54129.615309999972</v>
      </c>
      <c r="BH46" s="11">
        <f>[3]SKONS!$AB$49</f>
        <v>38313.731430000029</v>
      </c>
      <c r="BI46" s="11">
        <f>[3]SKONS!$AC$49</f>
        <v>56588</v>
      </c>
      <c r="BJ46" s="11">
        <f>[3]SKONS!$AD$49</f>
        <v>44870</v>
      </c>
      <c r="BK46" s="11">
        <f>[3]SKONS!$AE$49</f>
        <v>49160</v>
      </c>
      <c r="BL46" s="11">
        <f>[3]SKONS!$AF$49</f>
        <v>39932.299999999988</v>
      </c>
      <c r="BM46" s="11">
        <f t="shared" si="0"/>
        <v>45978.700000000012</v>
      </c>
      <c r="BN46" s="323"/>
      <c r="BO46" s="323"/>
      <c r="BP46" s="323"/>
    </row>
    <row r="47" spans="1:68" s="326" customFormat="1" ht="14">
      <c r="A47" s="339"/>
      <c r="B47" s="340" t="s">
        <v>79</v>
      </c>
      <c r="C47" s="272">
        <v>22075</v>
      </c>
      <c r="D47" s="17">
        <v>29627</v>
      </c>
      <c r="E47" s="17">
        <v>32792</v>
      </c>
      <c r="F47" s="17">
        <v>10307</v>
      </c>
      <c r="G47" s="17">
        <v>14384</v>
      </c>
      <c r="H47" s="17">
        <v>14074</v>
      </c>
      <c r="I47" s="17">
        <v>10917</v>
      </c>
      <c r="J47" s="17">
        <v>10360</v>
      </c>
      <c r="K47" s="17">
        <v>9941</v>
      </c>
      <c r="L47" s="17">
        <v>12950</v>
      </c>
      <c r="M47" s="17">
        <v>5550</v>
      </c>
      <c r="N47" s="17">
        <v>54439</v>
      </c>
      <c r="O47" s="17">
        <f>[3]SKONS!$I$50</f>
        <v>8911</v>
      </c>
      <c r="P47" s="17">
        <f>[3]SKONS!$M$50</f>
        <v>6166</v>
      </c>
      <c r="Q47" s="18">
        <f>[4]SKONS!$Q$50</f>
        <v>997</v>
      </c>
      <c r="R47" s="17">
        <v>3435</v>
      </c>
      <c r="S47" s="17">
        <v>2982</v>
      </c>
      <c r="T47" s="17">
        <v>1300</v>
      </c>
      <c r="U47" s="17">
        <v>2590</v>
      </c>
      <c r="V47" s="17">
        <v>2596</v>
      </c>
      <c r="W47" s="17">
        <v>2062</v>
      </c>
      <c r="X47" s="17">
        <v>7936</v>
      </c>
      <c r="Y47" s="17">
        <v>1790</v>
      </c>
      <c r="Z47" s="17">
        <v>3885</v>
      </c>
      <c r="AA47" s="17">
        <v>3788</v>
      </c>
      <c r="AB47" s="17">
        <v>3221</v>
      </c>
      <c r="AC47" s="17">
        <v>3180</v>
      </c>
      <c r="AD47" s="17">
        <v>4225</v>
      </c>
      <c r="AE47" s="17">
        <v>2790</v>
      </c>
      <c r="AF47" s="17">
        <v>2200</v>
      </c>
      <c r="AG47" s="17">
        <v>1702</v>
      </c>
      <c r="AH47" s="17">
        <v>2558</v>
      </c>
      <c r="AI47" s="17">
        <v>2972</v>
      </c>
      <c r="AJ47" s="17">
        <v>2657</v>
      </c>
      <c r="AK47" s="17">
        <v>2174</v>
      </c>
      <c r="AL47" s="17">
        <v>1675</v>
      </c>
      <c r="AM47" s="17">
        <v>4406</v>
      </c>
      <c r="AN47" s="17">
        <v>1997</v>
      </c>
      <c r="AO47" s="17">
        <v>1863</v>
      </c>
      <c r="AP47" s="17">
        <v>1963</v>
      </c>
      <c r="AQ47" s="17">
        <v>5246</v>
      </c>
      <c r="AR47" s="17">
        <v>3430</v>
      </c>
      <c r="AS47" s="272">
        <v>2311</v>
      </c>
      <c r="AT47" s="17">
        <v>1394</v>
      </c>
      <c r="AU47" s="17">
        <v>1538</v>
      </c>
      <c r="AV47" s="17">
        <v>1334</v>
      </c>
      <c r="AW47" s="17">
        <v>1284</v>
      </c>
      <c r="AX47" s="17">
        <v>1867</v>
      </c>
      <c r="AY47" s="17">
        <v>48191</v>
      </c>
      <c r="AZ47" s="17">
        <v>1789</v>
      </c>
      <c r="BA47" s="17">
        <v>2592</v>
      </c>
      <c r="BB47" s="17">
        <f>[3]SKONS!$V$50</f>
        <v>2095</v>
      </c>
      <c r="BC47" s="17">
        <f>[3]SKONS!$W$50</f>
        <v>2402.0188199999975</v>
      </c>
      <c r="BD47" s="17">
        <f>[3]SKONS!$X$50</f>
        <v>2605.3190600000089</v>
      </c>
      <c r="BE47" s="17">
        <f>[3]SKONS!$Y$50</f>
        <v>1808.6621199999936</v>
      </c>
      <c r="BF47" s="17">
        <f>[3]SKONS!$Z$50</f>
        <v>4280</v>
      </c>
      <c r="BG47" s="17">
        <f>[3]SKONS!$AA$50</f>
        <v>1145.3000000000002</v>
      </c>
      <c r="BH47" s="17">
        <f>[3]SKONS!$AB$50</f>
        <v>487.69999999999982</v>
      </c>
      <c r="BI47" s="17">
        <f>[3]SKONS!$AC$50</f>
        <v>253</v>
      </c>
      <c r="BJ47" s="17">
        <f>[3]SKONS!$AD$50</f>
        <v>129</v>
      </c>
      <c r="BK47" s="17">
        <f>[3]SKONS!$AE$50</f>
        <v>240</v>
      </c>
      <c r="BL47" s="17">
        <f>[3]SKONS!$AF$50</f>
        <v>12</v>
      </c>
      <c r="BM47" s="17">
        <f t="shared" si="0"/>
        <v>616</v>
      </c>
      <c r="BN47" s="323"/>
      <c r="BO47" s="323"/>
      <c r="BP47" s="323"/>
    </row>
    <row r="48" spans="1:68" s="326" customFormat="1" ht="14">
      <c r="A48" s="341"/>
      <c r="B48" s="340" t="s">
        <v>80</v>
      </c>
      <c r="C48" s="272">
        <v>4</v>
      </c>
      <c r="D48" s="17">
        <v>43</v>
      </c>
      <c r="E48" s="17">
        <v>579</v>
      </c>
      <c r="F48" s="17">
        <v>883</v>
      </c>
      <c r="G48" s="17">
        <v>448</v>
      </c>
      <c r="H48" s="17">
        <v>18257</v>
      </c>
      <c r="I48" s="17">
        <v>13377</v>
      </c>
      <c r="J48" s="17">
        <v>12314</v>
      </c>
      <c r="K48" s="17">
        <v>12117</v>
      </c>
      <c r="L48" s="17">
        <v>12079</v>
      </c>
      <c r="M48" s="17">
        <v>11147</v>
      </c>
      <c r="N48" s="17">
        <v>9021</v>
      </c>
      <c r="O48" s="17">
        <f>-[3]SKONS!$I$52</f>
        <v>26687</v>
      </c>
      <c r="P48" s="17">
        <f>-[3]SKONS!$M$52</f>
        <v>21220</v>
      </c>
      <c r="Q48" s="18">
        <f>-[4]SKONS!$Q$52</f>
        <v>11559</v>
      </c>
      <c r="R48" s="17">
        <v>1109</v>
      </c>
      <c r="S48" s="17">
        <v>-958</v>
      </c>
      <c r="T48" s="17">
        <v>414</v>
      </c>
      <c r="U48" s="17">
        <v>318</v>
      </c>
      <c r="V48" s="17">
        <v>30</v>
      </c>
      <c r="W48" s="17">
        <v>51</v>
      </c>
      <c r="X48" s="17">
        <v>133</v>
      </c>
      <c r="Y48" s="17">
        <v>234</v>
      </c>
      <c r="Z48" s="17">
        <v>4869</v>
      </c>
      <c r="AA48" s="17">
        <v>4213</v>
      </c>
      <c r="AB48" s="17">
        <v>4577</v>
      </c>
      <c r="AC48" s="17">
        <v>4597</v>
      </c>
      <c r="AD48" s="17">
        <v>3634</v>
      </c>
      <c r="AE48" s="17">
        <v>3810</v>
      </c>
      <c r="AF48" s="17">
        <v>2851</v>
      </c>
      <c r="AG48" s="17">
        <v>3080</v>
      </c>
      <c r="AH48" s="17">
        <v>3012</v>
      </c>
      <c r="AI48" s="17">
        <v>3074</v>
      </c>
      <c r="AJ48" s="17">
        <v>3018</v>
      </c>
      <c r="AK48" s="17">
        <v>3213</v>
      </c>
      <c r="AL48" s="17">
        <v>3205</v>
      </c>
      <c r="AM48" s="17">
        <v>2832</v>
      </c>
      <c r="AN48" s="17">
        <v>2619</v>
      </c>
      <c r="AO48" s="17">
        <v>3461</v>
      </c>
      <c r="AP48" s="17">
        <v>2981</v>
      </c>
      <c r="AQ48" s="17">
        <v>2928</v>
      </c>
      <c r="AR48" s="17">
        <v>2971</v>
      </c>
      <c r="AS48" s="272">
        <v>3199</v>
      </c>
      <c r="AT48" s="17">
        <v>7551</v>
      </c>
      <c r="AU48" s="17">
        <v>2497</v>
      </c>
      <c r="AV48" s="17">
        <v>-1339</v>
      </c>
      <c r="AW48" s="17">
        <v>2438</v>
      </c>
      <c r="AX48" s="17">
        <v>2132</v>
      </c>
      <c r="AY48" s="17">
        <v>2124</v>
      </c>
      <c r="AZ48" s="17">
        <v>2168</v>
      </c>
      <c r="BA48" s="17">
        <v>2597</v>
      </c>
      <c r="BB48" s="17">
        <f>-[3]SKONS!$V$52</f>
        <v>2115</v>
      </c>
      <c r="BC48" s="17">
        <f>-[3]SKONS!$W$52</f>
        <v>2306.42263</v>
      </c>
      <c r="BD48" s="17">
        <f>-[3]SKONS!$X$52</f>
        <v>4371.7569199999998</v>
      </c>
      <c r="BE48" s="17">
        <f>-[3]SKONS!$Y$52</f>
        <v>17893.820449999999</v>
      </c>
      <c r="BF48" s="17">
        <f>-[3]SKONS!$Z$52</f>
        <v>9114.6</v>
      </c>
      <c r="BG48" s="17">
        <f>-[3]SKONS!$AA$52</f>
        <v>5633.4</v>
      </c>
      <c r="BH48" s="17">
        <f>-[3]SKONS!$AB$52</f>
        <v>4226</v>
      </c>
      <c r="BI48" s="17">
        <f>-[3]SKONS!$AC$52</f>
        <v>2246</v>
      </c>
      <c r="BJ48" s="17">
        <f>-[3]SKONS!$AD$52</f>
        <v>3476.5</v>
      </c>
      <c r="BK48" s="17">
        <f>-[3]SKONS!$AE$52</f>
        <v>3170.5</v>
      </c>
      <c r="BL48" s="17">
        <f>-[3]SKONS!$AF$52</f>
        <v>2399</v>
      </c>
      <c r="BM48" s="17">
        <f t="shared" si="0"/>
        <v>2513</v>
      </c>
      <c r="BN48" s="323"/>
      <c r="BO48" s="323"/>
      <c r="BP48" s="323"/>
    </row>
    <row r="49" spans="1:68" s="326" customFormat="1" ht="14">
      <c r="A49" s="342"/>
      <c r="B49" s="343" t="s">
        <v>81</v>
      </c>
      <c r="C49" s="272">
        <f>C47-C48</f>
        <v>22071</v>
      </c>
      <c r="D49" s="17">
        <f t="shared" ref="D49:BL49" si="1">D47-D48</f>
        <v>29584</v>
      </c>
      <c r="E49" s="17">
        <f t="shared" si="1"/>
        <v>32213</v>
      </c>
      <c r="F49" s="17">
        <f t="shared" si="1"/>
        <v>9424</v>
      </c>
      <c r="G49" s="17">
        <f t="shared" si="1"/>
        <v>13936</v>
      </c>
      <c r="H49" s="17">
        <f t="shared" si="1"/>
        <v>-4183</v>
      </c>
      <c r="I49" s="17">
        <f t="shared" si="1"/>
        <v>-2460</v>
      </c>
      <c r="J49" s="17">
        <f t="shared" si="1"/>
        <v>-1954</v>
      </c>
      <c r="K49" s="17">
        <f t="shared" si="1"/>
        <v>-2176</v>
      </c>
      <c r="L49" s="17">
        <f t="shared" si="1"/>
        <v>871</v>
      </c>
      <c r="M49" s="17">
        <f t="shared" si="1"/>
        <v>-5597</v>
      </c>
      <c r="N49" s="17">
        <f t="shared" si="1"/>
        <v>45418</v>
      </c>
      <c r="O49" s="17">
        <f t="shared" si="1"/>
        <v>-17776</v>
      </c>
      <c r="P49" s="17">
        <f t="shared" si="1"/>
        <v>-15054</v>
      </c>
      <c r="Q49" s="17">
        <f t="shared" si="1"/>
        <v>-10562</v>
      </c>
      <c r="R49" s="17">
        <f t="shared" si="1"/>
        <v>2326</v>
      </c>
      <c r="S49" s="17">
        <f t="shared" si="1"/>
        <v>3940</v>
      </c>
      <c r="T49" s="17">
        <f t="shared" si="1"/>
        <v>886</v>
      </c>
      <c r="U49" s="17">
        <f t="shared" si="1"/>
        <v>2272</v>
      </c>
      <c r="V49" s="17">
        <f t="shared" si="1"/>
        <v>2566</v>
      </c>
      <c r="W49" s="17">
        <f t="shared" si="1"/>
        <v>2011</v>
      </c>
      <c r="X49" s="17">
        <f t="shared" si="1"/>
        <v>7803</v>
      </c>
      <c r="Y49" s="17">
        <f t="shared" si="1"/>
        <v>1556</v>
      </c>
      <c r="Z49" s="17">
        <f t="shared" si="1"/>
        <v>-984</v>
      </c>
      <c r="AA49" s="17">
        <f t="shared" si="1"/>
        <v>-425</v>
      </c>
      <c r="AB49" s="17">
        <f t="shared" si="1"/>
        <v>-1356</v>
      </c>
      <c r="AC49" s="17">
        <f t="shared" si="1"/>
        <v>-1417</v>
      </c>
      <c r="AD49" s="17">
        <f t="shared" si="1"/>
        <v>591</v>
      </c>
      <c r="AE49" s="17">
        <f t="shared" si="1"/>
        <v>-1020</v>
      </c>
      <c r="AF49" s="17">
        <f t="shared" si="1"/>
        <v>-651</v>
      </c>
      <c r="AG49" s="17">
        <f t="shared" si="1"/>
        <v>-1378</v>
      </c>
      <c r="AH49" s="17">
        <f t="shared" si="1"/>
        <v>-454</v>
      </c>
      <c r="AI49" s="17">
        <f t="shared" si="1"/>
        <v>-102</v>
      </c>
      <c r="AJ49" s="17">
        <f t="shared" si="1"/>
        <v>-361</v>
      </c>
      <c r="AK49" s="17">
        <f t="shared" si="1"/>
        <v>-1039</v>
      </c>
      <c r="AL49" s="17">
        <f t="shared" si="1"/>
        <v>-1530</v>
      </c>
      <c r="AM49" s="17">
        <f t="shared" si="1"/>
        <v>1574</v>
      </c>
      <c r="AN49" s="17">
        <f t="shared" si="1"/>
        <v>-622</v>
      </c>
      <c r="AO49" s="17">
        <f t="shared" si="1"/>
        <v>-1598</v>
      </c>
      <c r="AP49" s="17">
        <f t="shared" si="1"/>
        <v>-1018</v>
      </c>
      <c r="AQ49" s="17">
        <f t="shared" si="1"/>
        <v>2318</v>
      </c>
      <c r="AR49" s="17">
        <f t="shared" si="1"/>
        <v>459</v>
      </c>
      <c r="AS49" s="17">
        <f t="shared" si="1"/>
        <v>-888</v>
      </c>
      <c r="AT49" s="17">
        <f t="shared" si="1"/>
        <v>-6157</v>
      </c>
      <c r="AU49" s="17">
        <f t="shared" si="1"/>
        <v>-959</v>
      </c>
      <c r="AV49" s="17">
        <f t="shared" si="1"/>
        <v>2673</v>
      </c>
      <c r="AW49" s="17">
        <f t="shared" si="1"/>
        <v>-1154</v>
      </c>
      <c r="AX49" s="17">
        <f t="shared" si="1"/>
        <v>-265</v>
      </c>
      <c r="AY49" s="17">
        <f t="shared" si="1"/>
        <v>46067</v>
      </c>
      <c r="AZ49" s="17">
        <f t="shared" si="1"/>
        <v>-379</v>
      </c>
      <c r="BA49" s="17">
        <f t="shared" si="1"/>
        <v>-5</v>
      </c>
      <c r="BB49" s="17">
        <f t="shared" si="1"/>
        <v>-20</v>
      </c>
      <c r="BC49" s="17">
        <f t="shared" si="1"/>
        <v>95.596189999997478</v>
      </c>
      <c r="BD49" s="17">
        <f t="shared" si="1"/>
        <v>-1766.4378599999909</v>
      </c>
      <c r="BE49" s="17">
        <f t="shared" si="1"/>
        <v>-16085.158330000006</v>
      </c>
      <c r="BF49" s="272">
        <f t="shared" si="1"/>
        <v>-4834.6000000000004</v>
      </c>
      <c r="BG49" s="17">
        <f t="shared" si="1"/>
        <v>-4488.0999999999995</v>
      </c>
      <c r="BH49" s="17">
        <f t="shared" si="1"/>
        <v>-3738.3</v>
      </c>
      <c r="BI49" s="17">
        <f t="shared" si="1"/>
        <v>-1993</v>
      </c>
      <c r="BJ49" s="17">
        <f t="shared" si="1"/>
        <v>-3347.5</v>
      </c>
      <c r="BK49" s="17">
        <f t="shared" si="1"/>
        <v>-2930.5</v>
      </c>
      <c r="BL49" s="17">
        <f t="shared" si="1"/>
        <v>-2387</v>
      </c>
      <c r="BM49" s="17">
        <f t="shared" si="0"/>
        <v>-1897</v>
      </c>
      <c r="BN49" s="323"/>
      <c r="BO49" s="323"/>
      <c r="BP49" s="323"/>
    </row>
    <row r="50" spans="1:68" s="326" customFormat="1" ht="14">
      <c r="A50" s="342"/>
      <c r="B50" s="343" t="s">
        <v>246</v>
      </c>
      <c r="C50" s="272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-141</v>
      </c>
      <c r="O50" s="17">
        <v>0</v>
      </c>
      <c r="P50" s="17">
        <v>0</v>
      </c>
      <c r="Q50" s="18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-76</v>
      </c>
      <c r="AY50" s="17">
        <v>0</v>
      </c>
      <c r="AZ50" s="17">
        <v>0</v>
      </c>
      <c r="BA50" s="17">
        <v>-65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f t="shared" si="0"/>
        <v>0</v>
      </c>
      <c r="BN50" s="323"/>
      <c r="BO50" s="323"/>
      <c r="BP50" s="323"/>
    </row>
    <row r="51" spans="1:68" s="326" customFormat="1" ht="14">
      <c r="A51" s="342"/>
      <c r="B51" s="343" t="s">
        <v>199</v>
      </c>
      <c r="C51" s="272">
        <v>25317</v>
      </c>
      <c r="D51" s="17">
        <v>9711</v>
      </c>
      <c r="E51" s="17">
        <v>11061</v>
      </c>
      <c r="F51" s="17">
        <v>14170</v>
      </c>
      <c r="G51" s="17">
        <v>15470</v>
      </c>
      <c r="H51" s="17">
        <v>9243</v>
      </c>
      <c r="I51" s="17">
        <v>12494</v>
      </c>
      <c r="J51" s="17">
        <v>3745</v>
      </c>
      <c r="K51" s="17">
        <v>-1530</v>
      </c>
      <c r="L51" s="17">
        <v>3518</v>
      </c>
      <c r="M51" s="17">
        <v>10059</v>
      </c>
      <c r="N51" s="17">
        <v>10553</v>
      </c>
      <c r="O51" s="17">
        <f>[3]SKONS!$I$55</f>
        <v>11262</v>
      </c>
      <c r="P51" s="17">
        <f>[3]SKONS!$M$55</f>
        <v>15748</v>
      </c>
      <c r="Q51" s="18">
        <f>[4]SKONS!$Q$55</f>
        <v>24376</v>
      </c>
      <c r="R51" s="17">
        <v>4359</v>
      </c>
      <c r="S51" s="17">
        <v>2487</v>
      </c>
      <c r="T51" s="17">
        <v>4434</v>
      </c>
      <c r="U51" s="17">
        <v>2890</v>
      </c>
      <c r="V51" s="17">
        <v>5438</v>
      </c>
      <c r="W51" s="17">
        <v>4420</v>
      </c>
      <c r="X51" s="17">
        <v>3614</v>
      </c>
      <c r="Y51" s="17">
        <v>1998</v>
      </c>
      <c r="Z51" s="17">
        <v>4577</v>
      </c>
      <c r="AA51" s="17">
        <v>1738</v>
      </c>
      <c r="AB51" s="17">
        <v>2013</v>
      </c>
      <c r="AC51" s="17">
        <v>915</v>
      </c>
      <c r="AD51" s="17">
        <v>4649</v>
      </c>
      <c r="AE51" s="17">
        <v>2846</v>
      </c>
      <c r="AF51" s="17">
        <v>3385</v>
      </c>
      <c r="AG51" s="17">
        <v>1614</v>
      </c>
      <c r="AH51" s="17">
        <v>3966</v>
      </c>
      <c r="AI51" s="17">
        <v>861</v>
      </c>
      <c r="AJ51" s="17">
        <v>1087</v>
      </c>
      <c r="AK51" s="17">
        <v>-2169</v>
      </c>
      <c r="AL51" s="17">
        <v>212</v>
      </c>
      <c r="AM51" s="17">
        <v>-336</v>
      </c>
      <c r="AN51" s="17">
        <v>311</v>
      </c>
      <c r="AO51" s="17">
        <v>-1717</v>
      </c>
      <c r="AP51" s="17">
        <v>-1368</v>
      </c>
      <c r="AQ51" s="17">
        <v>1354</v>
      </c>
      <c r="AR51" s="17">
        <v>2296</v>
      </c>
      <c r="AS51" s="272">
        <v>1236</v>
      </c>
      <c r="AT51" s="17">
        <v>1495</v>
      </c>
      <c r="AU51" s="17">
        <v>3045</v>
      </c>
      <c r="AV51" s="17">
        <v>3609</v>
      </c>
      <c r="AW51" s="17">
        <v>1910</v>
      </c>
      <c r="AX51" s="17">
        <v>746</v>
      </c>
      <c r="AY51" s="17">
        <v>4472</v>
      </c>
      <c r="AZ51" s="17">
        <v>3412</v>
      </c>
      <c r="BA51" s="17">
        <v>1923</v>
      </c>
      <c r="BB51" s="17">
        <f>[3]SKONS!$V$55</f>
        <v>989</v>
      </c>
      <c r="BC51" s="17">
        <f>[3]SKONS!$W$55</f>
        <v>3638.7088008035917</v>
      </c>
      <c r="BD51" s="17">
        <f>[3]SKONS!$X$55</f>
        <v>4691.9799157785001</v>
      </c>
      <c r="BE51" s="17">
        <f>[3]SKONS!$Y$55</f>
        <v>1942.3112834179083</v>
      </c>
      <c r="BF51" s="17">
        <f>[3]SKONS!$Z$55</f>
        <v>1981.4</v>
      </c>
      <c r="BG51" s="17">
        <f>[3]SKONS!$AA$55</f>
        <v>4403.6000000000004</v>
      </c>
      <c r="BH51" s="17">
        <f>[3]SKONS!$AB$55</f>
        <v>4557</v>
      </c>
      <c r="BI51" s="17">
        <f>[3]SKONS!$AC$55</f>
        <v>4806</v>
      </c>
      <c r="BJ51" s="17">
        <f>[3]SKONS!$AD$55</f>
        <v>5358</v>
      </c>
      <c r="BK51" s="17">
        <f>[3]SKONS!$AE$55</f>
        <v>7859</v>
      </c>
      <c r="BL51" s="17">
        <f>[3]SKONS!$AF$55</f>
        <v>5937</v>
      </c>
      <c r="BM51" s="17">
        <f t="shared" si="0"/>
        <v>5222</v>
      </c>
      <c r="BN51" s="323"/>
      <c r="BO51" s="323"/>
      <c r="BP51" s="323"/>
    </row>
    <row r="52" spans="1:68" s="324" customFormat="1" ht="14">
      <c r="A52" s="334"/>
      <c r="B52" s="331" t="s">
        <v>82</v>
      </c>
      <c r="C52" s="278">
        <v>193813</v>
      </c>
      <c r="D52" s="11">
        <v>110420</v>
      </c>
      <c r="E52" s="11">
        <v>122789</v>
      </c>
      <c r="F52" s="11">
        <v>115344</v>
      </c>
      <c r="G52" s="11">
        <v>163062</v>
      </c>
      <c r="H52" s="11">
        <v>130455</v>
      </c>
      <c r="I52" s="11">
        <v>129198</v>
      </c>
      <c r="J52" s="11">
        <v>134164</v>
      </c>
      <c r="K52" s="11">
        <v>149604</v>
      </c>
      <c r="L52" s="11">
        <v>147619</v>
      </c>
      <c r="M52" s="11">
        <v>191011</v>
      </c>
      <c r="N52" s="11">
        <v>226035</v>
      </c>
      <c r="O52" s="11">
        <f>[3]SKONS!$I$56</f>
        <v>151260</v>
      </c>
      <c r="P52" s="11">
        <f>[3]SKONS!$M$56</f>
        <v>190074</v>
      </c>
      <c r="Q52" s="12">
        <f>[4]SKONS!$Q$56</f>
        <v>193755</v>
      </c>
      <c r="R52" s="11">
        <v>32397</v>
      </c>
      <c r="S52" s="11">
        <v>33513</v>
      </c>
      <c r="T52" s="11">
        <v>27395</v>
      </c>
      <c r="U52" s="11">
        <v>22038</v>
      </c>
      <c r="V52" s="11">
        <v>46521</v>
      </c>
      <c r="W52" s="11">
        <v>40248</v>
      </c>
      <c r="X52" s="11">
        <v>45632</v>
      </c>
      <c r="Y52" s="11">
        <v>30661</v>
      </c>
      <c r="Z52" s="11">
        <v>39277</v>
      </c>
      <c r="AA52" s="11">
        <v>32721</v>
      </c>
      <c r="AB52" s="11">
        <v>32026</v>
      </c>
      <c r="AC52" s="11">
        <v>26431</v>
      </c>
      <c r="AD52" s="11">
        <v>48422</v>
      </c>
      <c r="AE52" s="11">
        <v>22635</v>
      </c>
      <c r="AF52" s="11">
        <v>31361</v>
      </c>
      <c r="AG52" s="11">
        <v>26780</v>
      </c>
      <c r="AH52" s="11">
        <v>45530</v>
      </c>
      <c r="AI52" s="11">
        <v>25166</v>
      </c>
      <c r="AJ52" s="11">
        <v>36910</v>
      </c>
      <c r="AK52" s="11">
        <v>26558</v>
      </c>
      <c r="AL52" s="11">
        <v>46959</v>
      </c>
      <c r="AM52" s="11">
        <v>32554</v>
      </c>
      <c r="AN52" s="11">
        <v>35168</v>
      </c>
      <c r="AO52" s="11">
        <v>34923</v>
      </c>
      <c r="AP52" s="11">
        <v>32307</v>
      </c>
      <c r="AQ52" s="11">
        <v>40265</v>
      </c>
      <c r="AR52" s="11">
        <v>47987</v>
      </c>
      <c r="AS52" s="278">
        <v>27060</v>
      </c>
      <c r="AT52" s="11">
        <v>38680</v>
      </c>
      <c r="AU52" s="11">
        <v>51032</v>
      </c>
      <c r="AV52" s="11">
        <v>56233</v>
      </c>
      <c r="AW52" s="11">
        <v>45066</v>
      </c>
      <c r="AX52" s="11">
        <v>36568</v>
      </c>
      <c r="AY52" s="11">
        <v>96738</v>
      </c>
      <c r="AZ52" s="11">
        <v>46086</v>
      </c>
      <c r="BA52" s="11">
        <v>46643</v>
      </c>
      <c r="BB52" s="11">
        <f>[3]SKONS!$V$56</f>
        <v>30348</v>
      </c>
      <c r="BC52" s="11">
        <f>[3]SKONS!$W$56</f>
        <v>51903.06377080371</v>
      </c>
      <c r="BD52" s="11">
        <f>[3]SKONS!$X$56</f>
        <v>49945.804695778381</v>
      </c>
      <c r="BE52" s="11">
        <f>[3]SKONS!$Y$56</f>
        <v>19063.131533417909</v>
      </c>
      <c r="BF52" s="11">
        <f>[3]SKONS!$Z$56</f>
        <v>37495.453260000002</v>
      </c>
      <c r="BG52" s="11">
        <f>[3]SKONS!$AA$56</f>
        <v>54045.115309999972</v>
      </c>
      <c r="BH52" s="11">
        <f>[3]SKONS!$AB$56</f>
        <v>39132.431430000026</v>
      </c>
      <c r="BI52" s="11">
        <f>[3]SKONS!$AC$56</f>
        <v>59401</v>
      </c>
      <c r="BJ52" s="11">
        <f>[3]SKONS!$AD$56</f>
        <v>46879</v>
      </c>
      <c r="BK52" s="11">
        <f>[3]SKONS!$AE$56</f>
        <v>54090</v>
      </c>
      <c r="BL52" s="11">
        <f>[3]SKONS!$AF$56</f>
        <v>43482.299999999988</v>
      </c>
      <c r="BM52" s="11">
        <f t="shared" si="0"/>
        <v>49303.700000000012</v>
      </c>
      <c r="BN52" s="323"/>
      <c r="BO52" s="323"/>
      <c r="BP52" s="323"/>
    </row>
    <row r="53" spans="1:68" s="326" customFormat="1" ht="14">
      <c r="A53" s="174"/>
      <c r="B53" s="343" t="s">
        <v>83</v>
      </c>
      <c r="C53" s="272">
        <v>33510</v>
      </c>
      <c r="D53" s="17">
        <v>20717</v>
      </c>
      <c r="E53" s="17">
        <v>22081</v>
      </c>
      <c r="F53" s="17">
        <v>20518</v>
      </c>
      <c r="G53" s="17">
        <v>28920</v>
      </c>
      <c r="H53" s="17">
        <v>24517.839587800001</v>
      </c>
      <c r="I53" s="17">
        <v>18379.082519899999</v>
      </c>
      <c r="J53" s="17">
        <v>27283.3156131</v>
      </c>
      <c r="K53" s="17">
        <v>28303.4769137</v>
      </c>
      <c r="L53" s="17">
        <v>31113.626909999999</v>
      </c>
      <c r="M53" s="17">
        <v>32274</v>
      </c>
      <c r="N53" s="17">
        <v>42334</v>
      </c>
      <c r="O53" s="17">
        <f>-[3]SKONS!$I$57</f>
        <v>30761</v>
      </c>
      <c r="P53" s="17">
        <f>-[3]SKONS!$M$57</f>
        <v>37804</v>
      </c>
      <c r="Q53" s="18">
        <f>-[4]SKONS!$Q$57</f>
        <v>32479</v>
      </c>
      <c r="R53" s="17">
        <v>5790</v>
      </c>
      <c r="S53" s="17">
        <v>5696</v>
      </c>
      <c r="T53" s="17">
        <v>5187</v>
      </c>
      <c r="U53" s="17">
        <v>3845</v>
      </c>
      <c r="V53" s="17">
        <v>7921</v>
      </c>
      <c r="W53" s="17">
        <v>7357</v>
      </c>
      <c r="X53" s="17">
        <v>7525</v>
      </c>
      <c r="Y53" s="17">
        <v>6117</v>
      </c>
      <c r="Z53" s="17">
        <v>5849</v>
      </c>
      <c r="AA53" s="17">
        <v>6082</v>
      </c>
      <c r="AB53" s="17">
        <v>6200</v>
      </c>
      <c r="AC53" s="17">
        <v>6387</v>
      </c>
      <c r="AD53" s="17">
        <v>6545</v>
      </c>
      <c r="AE53" s="17">
        <v>5833</v>
      </c>
      <c r="AF53" s="17">
        <v>5591</v>
      </c>
      <c r="AG53" s="17">
        <v>410.08251989999917</v>
      </c>
      <c r="AH53" s="17">
        <v>8297</v>
      </c>
      <c r="AI53" s="17">
        <v>5144</v>
      </c>
      <c r="AJ53" s="17">
        <v>7327</v>
      </c>
      <c r="AK53" s="17">
        <v>6515.3156130999996</v>
      </c>
      <c r="AL53" s="17">
        <v>9104</v>
      </c>
      <c r="AM53" s="17">
        <v>6126</v>
      </c>
      <c r="AN53" s="17">
        <v>5598</v>
      </c>
      <c r="AO53" s="17">
        <v>7475.4769137000003</v>
      </c>
      <c r="AP53" s="17">
        <v>6791</v>
      </c>
      <c r="AQ53" s="17">
        <v>7147</v>
      </c>
      <c r="AR53" s="17">
        <v>8457</v>
      </c>
      <c r="AS53" s="272">
        <v>8718.626909999999</v>
      </c>
      <c r="AT53" s="17">
        <v>8027</v>
      </c>
      <c r="AU53" s="17">
        <v>9173</v>
      </c>
      <c r="AV53" s="17">
        <v>9320</v>
      </c>
      <c r="AW53" s="17">
        <v>5754</v>
      </c>
      <c r="AX53" s="17">
        <v>6657</v>
      </c>
      <c r="AY53" s="17">
        <v>17705</v>
      </c>
      <c r="AZ53" s="17">
        <v>8466</v>
      </c>
      <c r="BA53" s="17">
        <v>9506</v>
      </c>
      <c r="BB53" s="17">
        <f>-[3]SKONS!$V$57</f>
        <v>5896</v>
      </c>
      <c r="BC53" s="17">
        <f>-[3]SKONS!$W$57</f>
        <v>9353</v>
      </c>
      <c r="BD53" s="17">
        <f>-[3]SKONS!$X$57</f>
        <v>8813</v>
      </c>
      <c r="BE53" s="17">
        <f>-[3]SKONS!$Y$57</f>
        <v>6699</v>
      </c>
      <c r="BF53" s="17">
        <f>-[3]SKONS!$Z$57</f>
        <v>8225</v>
      </c>
      <c r="BG53" s="17">
        <f>-[3]SKONS!$AA$57</f>
        <v>10559</v>
      </c>
      <c r="BH53" s="17">
        <f>-[3]SKONS!$AB$57</f>
        <v>7205</v>
      </c>
      <c r="BI53" s="17">
        <f>-[3]SKONS!$AC$57</f>
        <v>11815</v>
      </c>
      <c r="BJ53" s="17">
        <f>-[3]SKONS!$AD$57</f>
        <v>8204</v>
      </c>
      <c r="BK53" s="17">
        <f>-[3]SKONS!$AE$57</f>
        <v>8848</v>
      </c>
      <c r="BL53" s="17">
        <f>-[3]SKONS!$AF$57</f>
        <v>7477</v>
      </c>
      <c r="BM53" s="17">
        <f t="shared" si="0"/>
        <v>7950</v>
      </c>
      <c r="BN53" s="323"/>
      <c r="BO53" s="323"/>
      <c r="BP53" s="323"/>
    </row>
    <row r="54" spans="1:68" s="324" customFormat="1" ht="14">
      <c r="A54" s="174"/>
      <c r="B54" s="331" t="s">
        <v>84</v>
      </c>
      <c r="C54" s="278">
        <v>160303</v>
      </c>
      <c r="D54" s="11">
        <v>89703</v>
      </c>
      <c r="E54" s="11">
        <v>100708</v>
      </c>
      <c r="F54" s="11">
        <v>94826</v>
      </c>
      <c r="G54" s="11">
        <v>134142</v>
      </c>
      <c r="H54" s="11">
        <v>105937.1604122</v>
      </c>
      <c r="I54" s="11">
        <v>110818.9174801</v>
      </c>
      <c r="J54" s="11">
        <v>106880.6843869</v>
      </c>
      <c r="K54" s="11">
        <v>121300.5230863</v>
      </c>
      <c r="L54" s="11">
        <v>116505.37309000001</v>
      </c>
      <c r="M54" s="11">
        <v>158737</v>
      </c>
      <c r="N54" s="11">
        <v>183701</v>
      </c>
      <c r="O54" s="11">
        <f>[3]SKONS!$I$58</f>
        <v>120499</v>
      </c>
      <c r="P54" s="11">
        <f>[3]SKONS!$M$58</f>
        <v>152270</v>
      </c>
      <c r="Q54" s="12">
        <f>[4]SKONS!$Q$58</f>
        <v>161276</v>
      </c>
      <c r="R54" s="11">
        <v>26607</v>
      </c>
      <c r="S54" s="11">
        <v>27817</v>
      </c>
      <c r="T54" s="11">
        <v>22208</v>
      </c>
      <c r="U54" s="11">
        <v>18193</v>
      </c>
      <c r="V54" s="11">
        <v>38600</v>
      </c>
      <c r="W54" s="11">
        <v>32891</v>
      </c>
      <c r="X54" s="11">
        <v>38107</v>
      </c>
      <c r="Y54" s="11">
        <v>24544</v>
      </c>
      <c r="Z54" s="11">
        <v>33428</v>
      </c>
      <c r="AA54" s="11">
        <v>26639</v>
      </c>
      <c r="AB54" s="11">
        <v>25826</v>
      </c>
      <c r="AC54" s="11">
        <v>20044</v>
      </c>
      <c r="AD54" s="11">
        <v>41877</v>
      </c>
      <c r="AE54" s="11">
        <v>16802</v>
      </c>
      <c r="AF54" s="11">
        <v>25770</v>
      </c>
      <c r="AG54" s="19">
        <v>26369.917480100004</v>
      </c>
      <c r="AH54" s="11">
        <v>37233</v>
      </c>
      <c r="AI54" s="11">
        <v>20022</v>
      </c>
      <c r="AJ54" s="11">
        <v>29583</v>
      </c>
      <c r="AK54" s="11">
        <v>20042.6843869</v>
      </c>
      <c r="AL54" s="11">
        <v>37855</v>
      </c>
      <c r="AM54" s="11">
        <v>26428</v>
      </c>
      <c r="AN54" s="11">
        <v>29570</v>
      </c>
      <c r="AO54" s="11">
        <v>27447.523086300003</v>
      </c>
      <c r="AP54" s="11">
        <v>25516</v>
      </c>
      <c r="AQ54" s="11">
        <v>33118</v>
      </c>
      <c r="AR54" s="11">
        <v>39530</v>
      </c>
      <c r="AS54" s="278">
        <v>18341.373090000008</v>
      </c>
      <c r="AT54" s="11">
        <v>30653</v>
      </c>
      <c r="AU54" s="11">
        <v>41859</v>
      </c>
      <c r="AV54" s="11">
        <v>46913</v>
      </c>
      <c r="AW54" s="11">
        <v>39312</v>
      </c>
      <c r="AX54" s="11">
        <v>29911</v>
      </c>
      <c r="AY54" s="11">
        <v>79033</v>
      </c>
      <c r="AZ54" s="11">
        <v>37620</v>
      </c>
      <c r="BA54" s="11">
        <v>37137</v>
      </c>
      <c r="BB54" s="11">
        <f>[3]SKONS!$V$58</f>
        <v>24452</v>
      </c>
      <c r="BC54" s="11">
        <f>[3]SKONS!$W$58</f>
        <v>42550.06377080371</v>
      </c>
      <c r="BD54" s="11">
        <f>[3]SKONS!$X$58</f>
        <v>41132.804695778381</v>
      </c>
      <c r="BE54" s="11">
        <f>[3]SKONS!$Y$58</f>
        <v>12364.131533417909</v>
      </c>
      <c r="BF54" s="11">
        <f>[3]SKONS!$Z$58</f>
        <v>29270.453260000002</v>
      </c>
      <c r="BG54" s="11">
        <f>[3]SKONS!$AA$58</f>
        <v>43486.115309999972</v>
      </c>
      <c r="BH54" s="11">
        <f>[3]SKONS!$AB$58</f>
        <v>31927.431430000026</v>
      </c>
      <c r="BI54" s="11">
        <f>[3]SKONS!$AC$58</f>
        <v>47586</v>
      </c>
      <c r="BJ54" s="11">
        <f>[3]SKONS!$AD$58</f>
        <v>38675</v>
      </c>
      <c r="BK54" s="11">
        <f>[3]SKONS!$AE$58</f>
        <v>45242</v>
      </c>
      <c r="BL54" s="11">
        <f>[3]SKONS!$AF$58</f>
        <v>36005.299999999988</v>
      </c>
      <c r="BM54" s="11">
        <f t="shared" si="0"/>
        <v>41353.700000000012</v>
      </c>
      <c r="BN54" s="323"/>
      <c r="BO54" s="323"/>
      <c r="BP54" s="323"/>
    </row>
    <row r="55" spans="1:68" s="324" customFormat="1" ht="16.5" customHeight="1">
      <c r="A55" s="174"/>
      <c r="B55" s="344"/>
      <c r="C55" s="345"/>
      <c r="D55" s="346"/>
      <c r="E55" s="346"/>
      <c r="F55" s="346"/>
      <c r="G55" s="346"/>
      <c r="H55" s="346"/>
      <c r="I55" s="347"/>
      <c r="J55" s="347"/>
      <c r="K55" s="347"/>
      <c r="L55" s="347"/>
      <c r="M55" s="348"/>
      <c r="N55" s="348"/>
      <c r="O55" s="348"/>
      <c r="P55" s="348"/>
      <c r="Q55" s="349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0"/>
      <c r="AS55" s="351"/>
      <c r="AT55" s="350"/>
      <c r="AU55" s="350"/>
      <c r="AV55" s="350"/>
      <c r="AW55" s="350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8"/>
      <c r="BI55" s="348"/>
      <c r="BJ55" s="348"/>
      <c r="BK55" s="348"/>
      <c r="BL55" s="348"/>
      <c r="BM55" s="348"/>
      <c r="BO55" s="323"/>
    </row>
    <row r="56" spans="1:68" s="324" customFormat="1" ht="27.75" customHeight="1">
      <c r="A56" s="174"/>
      <c r="B56" s="365" t="s">
        <v>50</v>
      </c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5"/>
      <c r="Q56" s="365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352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BD56" s="353"/>
      <c r="BH56" s="178"/>
      <c r="BI56" s="178"/>
    </row>
    <row r="57" spans="1:68" s="324" customFormat="1" ht="16.5" customHeight="1">
      <c r="A57" s="174"/>
      <c r="B57" s="54" t="s">
        <v>273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R57" s="3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352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BD57" s="353"/>
    </row>
    <row r="58" spans="1:68" s="324" customFormat="1" ht="30" customHeight="1">
      <c r="A58" s="174"/>
      <c r="B58" s="363" t="s">
        <v>274</v>
      </c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352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BD58" s="353"/>
    </row>
    <row r="59" spans="1:68" s="324" customFormat="1" ht="14.25" customHeight="1">
      <c r="B59" s="363" t="s">
        <v>275</v>
      </c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BD59" s="353"/>
    </row>
    <row r="60" spans="1:68" s="324" customFormat="1" ht="14.25" customHeight="1">
      <c r="B60" s="363" t="s">
        <v>276</v>
      </c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BD60" s="353"/>
    </row>
    <row r="61" spans="1:68" s="324" customFormat="1" ht="14.25" customHeight="1">
      <c r="B61" s="355" t="s">
        <v>290</v>
      </c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</row>
    <row r="62" spans="1:68" ht="14.25" customHeight="1"/>
    <row r="63" spans="1:68" ht="14.25" customHeight="1"/>
    <row r="64" spans="1:6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6">
    <mergeCell ref="AS3:BM3"/>
    <mergeCell ref="B58:Q58"/>
    <mergeCell ref="B59:Q59"/>
    <mergeCell ref="B60:Q60"/>
    <mergeCell ref="C3:Q3"/>
    <mergeCell ref="B56:Q56"/>
  </mergeCells>
  <pageMargins left="0.33" right="0.3" top="0.74803149606299213" bottom="0.74803149606299213" header="0.31496062992125984" footer="0.31496062992125984"/>
  <pageSetup paperSize="8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58"/>
  <sheetViews>
    <sheetView showGridLines="0" zoomScaleNormal="100" workbookViewId="0">
      <pane xSplit="10" ySplit="4" topLeftCell="O5" activePane="bottomRight" state="frozen"/>
      <selection activeCell="A30" sqref="A30"/>
      <selection pane="topRight" activeCell="A30" sqref="A30"/>
      <selection pane="bottomLeft" activeCell="A30" sqref="A30"/>
      <selection pane="bottomRight" activeCell="AC59" sqref="AC59"/>
    </sheetView>
  </sheetViews>
  <sheetFormatPr defaultColWidth="9" defaultRowHeight="14" outlineLevelRow="1" outlineLevelCol="1"/>
  <cols>
    <col min="1" max="1" width="2.5" customWidth="1"/>
    <col min="2" max="2" width="50.33203125" customWidth="1"/>
    <col min="3" max="14" width="9" hidden="1" customWidth="1" outlineLevel="1"/>
    <col min="15" max="15" width="9" customWidth="1" collapsed="1"/>
    <col min="16" max="17" width="9" customWidth="1"/>
    <col min="18" max="27" width="7.58203125" hidden="1" customWidth="1" outlineLevel="1"/>
    <col min="28" max="28" width="7.58203125" customWidth="1" collapsed="1"/>
    <col min="29" max="30" width="7.58203125" customWidth="1"/>
    <col min="31" max="40" width="7.58203125" hidden="1" customWidth="1" outlineLevel="1"/>
    <col min="41" max="41" width="7.58203125" style="129" customWidth="1" collapsed="1"/>
    <col min="42" max="43" width="7.58203125" style="129" customWidth="1"/>
    <col min="44" max="46" width="7.58203125" hidden="1" customWidth="1" outlineLevel="1"/>
    <col min="47" max="47" width="6.83203125" hidden="1" customWidth="1" outlineLevel="1"/>
    <col min="48" max="50" width="8" hidden="1" customWidth="1" outlineLevel="1"/>
    <col min="51" max="52" width="8.08203125" hidden="1" customWidth="1" outlineLevel="1"/>
    <col min="53" max="53" width="8.08203125" customWidth="1" collapsed="1"/>
  </cols>
  <sheetData>
    <row r="1" spans="1:55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3"/>
      <c r="S1" s="33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5"/>
      <c r="AF1" s="5"/>
      <c r="AG1" s="5"/>
      <c r="AH1" s="34"/>
      <c r="AI1" s="34"/>
      <c r="AJ1" s="34"/>
      <c r="AK1" s="34"/>
      <c r="AL1" s="34"/>
      <c r="AM1" s="34"/>
      <c r="AN1" s="34"/>
      <c r="AO1" s="128"/>
      <c r="AP1" s="128"/>
      <c r="AQ1" s="128"/>
      <c r="AR1" s="5"/>
      <c r="AS1" s="5"/>
      <c r="AT1" s="34"/>
      <c r="AU1" s="34"/>
      <c r="AV1" s="34"/>
      <c r="AW1" s="34"/>
      <c r="AX1" s="34"/>
      <c r="AY1" s="34"/>
    </row>
    <row r="2" spans="1:55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5"/>
      <c r="AF2" s="5"/>
      <c r="AG2" s="5"/>
      <c r="AH2" s="34"/>
      <c r="AI2" s="34"/>
      <c r="AJ2" s="34"/>
      <c r="AK2" s="34"/>
      <c r="AL2" s="34"/>
      <c r="AM2" s="34"/>
      <c r="AN2" s="34"/>
      <c r="AO2" s="128"/>
      <c r="AP2" s="128"/>
      <c r="AQ2" s="128"/>
      <c r="AR2" s="5"/>
      <c r="AS2" s="5"/>
      <c r="AT2" s="34"/>
      <c r="AU2" s="34"/>
      <c r="AV2" s="34"/>
      <c r="AW2" s="34"/>
      <c r="AX2" s="34"/>
      <c r="AY2" s="34"/>
    </row>
    <row r="3" spans="1:55" ht="34.5" customHeight="1">
      <c r="A3" s="5"/>
      <c r="B3" s="367" t="s">
        <v>85</v>
      </c>
      <c r="C3" s="369" t="s">
        <v>146</v>
      </c>
      <c r="D3" s="370"/>
      <c r="E3" s="370"/>
      <c r="F3" s="370"/>
      <c r="G3" s="370"/>
      <c r="H3" s="370"/>
      <c r="I3" s="370"/>
      <c r="J3" s="371"/>
      <c r="K3" s="317" t="s">
        <v>146</v>
      </c>
      <c r="L3" s="318"/>
      <c r="M3" s="318"/>
      <c r="N3" s="318"/>
      <c r="O3" s="375" t="s">
        <v>320</v>
      </c>
      <c r="P3" s="375"/>
      <c r="Q3" s="376"/>
      <c r="R3" s="374" t="s">
        <v>86</v>
      </c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6"/>
      <c r="AE3" s="372" t="s">
        <v>87</v>
      </c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7"/>
      <c r="AR3" s="372" t="s">
        <v>88</v>
      </c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</row>
    <row r="4" spans="1:55">
      <c r="A4" s="5"/>
      <c r="B4" s="368"/>
      <c r="C4" s="139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23">
        <v>2015</v>
      </c>
      <c r="L4" s="237">
        <v>2016</v>
      </c>
      <c r="M4" s="238">
        <v>2017</v>
      </c>
      <c r="N4" s="238">
        <v>2018</v>
      </c>
      <c r="O4" s="238" t="s">
        <v>294</v>
      </c>
      <c r="P4" s="314" t="s">
        <v>295</v>
      </c>
      <c r="Q4" s="315">
        <v>2021</v>
      </c>
      <c r="R4" s="221">
        <v>2009</v>
      </c>
      <c r="S4" s="216">
        <v>2010</v>
      </c>
      <c r="T4" s="216">
        <v>2011</v>
      </c>
      <c r="U4" s="217">
        <v>2012</v>
      </c>
      <c r="V4" s="217">
        <v>2013</v>
      </c>
      <c r="W4" s="217">
        <v>2014</v>
      </c>
      <c r="X4" s="217">
        <v>2015</v>
      </c>
      <c r="Y4" s="217">
        <v>2016</v>
      </c>
      <c r="Z4" s="217">
        <v>2017</v>
      </c>
      <c r="AA4" s="217">
        <v>2018</v>
      </c>
      <c r="AB4" s="217">
        <v>2019</v>
      </c>
      <c r="AC4" s="254" t="s">
        <v>296</v>
      </c>
      <c r="AD4" s="252" t="s">
        <v>316</v>
      </c>
      <c r="AE4" s="7">
        <v>2009</v>
      </c>
      <c r="AF4" s="8">
        <v>2010</v>
      </c>
      <c r="AG4" s="8">
        <v>2011</v>
      </c>
      <c r="AH4" s="9">
        <v>2012</v>
      </c>
      <c r="AI4" s="9">
        <v>2013</v>
      </c>
      <c r="AJ4" s="9">
        <v>2014</v>
      </c>
      <c r="AK4" s="82">
        <v>2015</v>
      </c>
      <c r="AL4" s="282">
        <v>2016</v>
      </c>
      <c r="AM4" s="283">
        <v>2017</v>
      </c>
      <c r="AN4" s="283">
        <v>2018</v>
      </c>
      <c r="AO4" s="285">
        <v>2019</v>
      </c>
      <c r="AP4" s="285" t="s">
        <v>297</v>
      </c>
      <c r="AQ4" s="284">
        <v>2021</v>
      </c>
      <c r="AR4" s="209">
        <v>2010</v>
      </c>
      <c r="AS4" s="210">
        <v>2011</v>
      </c>
      <c r="AT4" s="210">
        <v>2012</v>
      </c>
      <c r="AU4" s="210">
        <v>2013</v>
      </c>
      <c r="AV4" s="210">
        <v>2014</v>
      </c>
      <c r="AW4" s="210">
        <v>2015</v>
      </c>
      <c r="AX4" s="246">
        <v>2016</v>
      </c>
      <c r="AY4" s="247">
        <v>2017</v>
      </c>
      <c r="AZ4" s="247">
        <v>2018</v>
      </c>
      <c r="BA4" s="248">
        <v>2019</v>
      </c>
      <c r="BB4" s="263" t="s">
        <v>297</v>
      </c>
      <c r="BC4" s="249">
        <v>2021</v>
      </c>
    </row>
    <row r="5" spans="1:55" s="1" customFormat="1">
      <c r="A5" s="145"/>
      <c r="B5" s="146" t="s">
        <v>89</v>
      </c>
      <c r="C5" s="44">
        <v>139971</v>
      </c>
      <c r="D5" s="44">
        <v>55470</v>
      </c>
      <c r="E5" s="44">
        <v>71108</v>
      </c>
      <c r="F5" s="44">
        <v>90042</v>
      </c>
      <c r="G5" s="44">
        <v>129986</v>
      </c>
      <c r="H5" s="44">
        <v>4341</v>
      </c>
      <c r="I5" s="44">
        <v>172385</v>
      </c>
      <c r="J5" s="44">
        <v>161669</v>
      </c>
      <c r="K5" s="44">
        <v>93090</v>
      </c>
      <c r="L5" s="191">
        <v>205814</v>
      </c>
      <c r="M5" s="26">
        <v>159391</v>
      </c>
      <c r="N5" s="11">
        <v>136482</v>
      </c>
      <c r="O5" s="241">
        <f>[3]SKONS!$I$146</f>
        <v>191087</v>
      </c>
      <c r="P5" s="11">
        <f>[3]SKONS!$M$146</f>
        <v>231374.56741939671</v>
      </c>
      <c r="Q5" s="279">
        <f>[4]SKONS!$Q$146</f>
        <v>53089</v>
      </c>
      <c r="R5" s="13">
        <v>28402</v>
      </c>
      <c r="S5" s="13">
        <v>45412</v>
      </c>
      <c r="T5" s="13">
        <v>53737</v>
      </c>
      <c r="U5" s="13">
        <v>-64027</v>
      </c>
      <c r="V5" s="13">
        <v>110427</v>
      </c>
      <c r="W5" s="13">
        <v>83621</v>
      </c>
      <c r="X5" s="13">
        <v>64892</v>
      </c>
      <c r="Y5" s="241">
        <v>147114</v>
      </c>
      <c r="Z5" s="13">
        <v>36847</v>
      </c>
      <c r="AA5" s="13">
        <v>88759</v>
      </c>
      <c r="AB5" s="13">
        <v>137745</v>
      </c>
      <c r="AC5" s="11">
        <f>[3]SKONS!$K$146</f>
        <v>138622</v>
      </c>
      <c r="AD5" s="279">
        <f>[3]SKONS!$O$146</f>
        <v>84429.040260000009</v>
      </c>
      <c r="AE5" s="13">
        <v>50622</v>
      </c>
      <c r="AF5" s="13">
        <v>64751</v>
      </c>
      <c r="AG5" s="13">
        <v>78187</v>
      </c>
      <c r="AH5" s="13">
        <v>-20063</v>
      </c>
      <c r="AI5" s="13">
        <v>125427</v>
      </c>
      <c r="AJ5" s="13">
        <v>119967</v>
      </c>
      <c r="AK5" s="13">
        <v>61367</v>
      </c>
      <c r="AL5" s="241">
        <v>169036</v>
      </c>
      <c r="AM5" s="13">
        <v>96329</v>
      </c>
      <c r="AN5" s="13">
        <v>96556</v>
      </c>
      <c r="AO5" s="11">
        <v>160201</v>
      </c>
      <c r="AP5" s="11">
        <f>[3]SKONS!$L$146</f>
        <v>187543.90785351198</v>
      </c>
      <c r="AQ5" s="279">
        <f>[3]SKONS!$P$146</f>
        <v>-6144.9109000000099</v>
      </c>
      <c r="AR5" s="241">
        <v>15716</v>
      </c>
      <c r="AS5" s="13">
        <v>24928</v>
      </c>
      <c r="AT5" s="13">
        <v>-47841</v>
      </c>
      <c r="AU5" s="13">
        <v>78501</v>
      </c>
      <c r="AV5" s="13">
        <v>61120</v>
      </c>
      <c r="AW5" s="13">
        <v>-6568</v>
      </c>
      <c r="AX5" s="241">
        <v>123768</v>
      </c>
      <c r="AY5" s="13">
        <v>-65186</v>
      </c>
      <c r="AZ5" s="13">
        <v>32981</v>
      </c>
      <c r="BA5" s="11">
        <v>102402</v>
      </c>
      <c r="BB5" s="11">
        <f>[3]SKONS!$J$146</f>
        <v>67120.85411</v>
      </c>
      <c r="BC5" s="12">
        <f>[3]SKONS!$N$146</f>
        <v>95616</v>
      </c>
    </row>
    <row r="6" spans="1:55" s="1" customFormat="1">
      <c r="A6" s="147"/>
      <c r="B6" s="93" t="s">
        <v>90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204">
        <f>[3]SKONS!$I$147</f>
        <v>233054</v>
      </c>
      <c r="P6" s="15">
        <f>[3]SKONS!$M$147</f>
        <v>264222.56741939671</v>
      </c>
      <c r="Q6" s="16">
        <f>[4]SKONS!$Q$147</f>
        <v>89677</v>
      </c>
      <c r="R6" s="15">
        <v>32736</v>
      </c>
      <c r="S6" s="15">
        <v>54889</v>
      </c>
      <c r="T6" s="15">
        <v>63266</v>
      </c>
      <c r="U6" s="15">
        <v>-47450</v>
      </c>
      <c r="V6" s="15">
        <v>125446</v>
      </c>
      <c r="W6" s="15">
        <v>90835</v>
      </c>
      <c r="X6" s="15">
        <v>66762</v>
      </c>
      <c r="Y6" s="204">
        <v>160076</v>
      </c>
      <c r="Z6" s="15">
        <v>82747</v>
      </c>
      <c r="AA6" s="15">
        <v>113121</v>
      </c>
      <c r="AB6" s="15">
        <v>156357</v>
      </c>
      <c r="AC6" s="15">
        <f>[3]SKONS!$K$147</f>
        <v>158594</v>
      </c>
      <c r="AD6" s="16">
        <f>[3]SKONS!$O$147</f>
        <v>105294.04026000001</v>
      </c>
      <c r="AE6" s="15">
        <v>61232</v>
      </c>
      <c r="AF6" s="15">
        <v>78606</v>
      </c>
      <c r="AG6" s="15">
        <v>92968</v>
      </c>
      <c r="AH6" s="15">
        <v>3527</v>
      </c>
      <c r="AI6" s="15">
        <v>142647</v>
      </c>
      <c r="AJ6" s="15">
        <v>130504</v>
      </c>
      <c r="AK6" s="15">
        <v>72793</v>
      </c>
      <c r="AL6" s="204">
        <v>185821</v>
      </c>
      <c r="AM6" s="15">
        <v>151000</v>
      </c>
      <c r="AN6" s="15">
        <v>132131</v>
      </c>
      <c r="AO6" s="15">
        <v>191719</v>
      </c>
      <c r="AP6" s="15">
        <f>[3]SKONS!$L$147</f>
        <v>210841.90785351198</v>
      </c>
      <c r="AQ6" s="16">
        <f>[3]SKONS!$P$147</f>
        <v>22801.989099999992</v>
      </c>
      <c r="AR6" s="204">
        <v>21782</v>
      </c>
      <c r="AS6" s="15">
        <v>28740</v>
      </c>
      <c r="AT6" s="15">
        <v>-41983</v>
      </c>
      <c r="AU6" s="15">
        <v>90621</v>
      </c>
      <c r="AV6" s="15">
        <v>64933</v>
      </c>
      <c r="AW6" s="15">
        <v>-1792</v>
      </c>
      <c r="AX6" s="204">
        <v>131857</v>
      </c>
      <c r="AY6" s="15">
        <v>-36875</v>
      </c>
      <c r="AZ6" s="15">
        <v>49032</v>
      </c>
      <c r="BA6" s="15">
        <v>111518</v>
      </c>
      <c r="BB6" s="15">
        <f>[3]SKONS!$J$147</f>
        <v>77608.85411</v>
      </c>
      <c r="BC6" s="16">
        <f>[3]SKONS!$N$147</f>
        <v>104107</v>
      </c>
    </row>
    <row r="7" spans="1:55" s="1" customFormat="1">
      <c r="A7" s="147"/>
      <c r="B7" s="93" t="s">
        <v>91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204">
        <f>[3]SKONS!$I$149+[3]SKONS!$I$150</f>
        <v>-41967</v>
      </c>
      <c r="P7" s="15">
        <f>[3]SKONS!$M$149+[3]SKONS!$M$150</f>
        <v>-32848</v>
      </c>
      <c r="Q7" s="16">
        <f>[4]SKONS!$Q$150</f>
        <v>-36588</v>
      </c>
      <c r="R7" s="15">
        <v>-4334</v>
      </c>
      <c r="S7" s="15">
        <v>-9477</v>
      </c>
      <c r="T7" s="15">
        <v>-9529</v>
      </c>
      <c r="U7" s="15">
        <v>-16577</v>
      </c>
      <c r="V7" s="15">
        <v>-15019</v>
      </c>
      <c r="W7" s="15">
        <v>-7214</v>
      </c>
      <c r="X7" s="15">
        <v>-1870</v>
      </c>
      <c r="Y7" s="204">
        <v>-12962</v>
      </c>
      <c r="Z7" s="15">
        <v>-31408</v>
      </c>
      <c r="AA7" s="15">
        <v>-24362</v>
      </c>
      <c r="AB7" s="15">
        <v>-18612</v>
      </c>
      <c r="AC7" s="15">
        <f>[3]SKONS!$K$149+[3]SKONS!$K$150</f>
        <v>-19972</v>
      </c>
      <c r="AD7" s="16">
        <f>[3]SKONS!$O$149+[3]SKONS!$O$150</f>
        <v>-20865</v>
      </c>
      <c r="AE7" s="15">
        <v>-10610</v>
      </c>
      <c r="AF7" s="15">
        <v>-13855</v>
      </c>
      <c r="AG7" s="15">
        <v>-14781</v>
      </c>
      <c r="AH7" s="15">
        <v>-23590</v>
      </c>
      <c r="AI7" s="15">
        <v>-17220</v>
      </c>
      <c r="AJ7" s="15">
        <v>-10537</v>
      </c>
      <c r="AK7" s="15">
        <v>-11426</v>
      </c>
      <c r="AL7" s="204">
        <v>-16785</v>
      </c>
      <c r="AM7" s="15">
        <v>-40178</v>
      </c>
      <c r="AN7" s="15">
        <v>-35575</v>
      </c>
      <c r="AO7" s="15">
        <v>-31518</v>
      </c>
      <c r="AP7" s="15">
        <f>[3]SKONS!$L$149+[3]SKONS!$L$150</f>
        <v>-23298</v>
      </c>
      <c r="AQ7" s="16">
        <f>[3]SKONS!$P$149+[3]SKONS!$P$150</f>
        <v>-28946.9</v>
      </c>
      <c r="AR7" s="204">
        <v>-6066</v>
      </c>
      <c r="AS7" s="15">
        <v>-3812</v>
      </c>
      <c r="AT7" s="15">
        <v>-5858</v>
      </c>
      <c r="AU7" s="15">
        <v>-12120</v>
      </c>
      <c r="AV7" s="15">
        <v>-3813</v>
      </c>
      <c r="AW7" s="15">
        <v>-4776</v>
      </c>
      <c r="AX7" s="204">
        <v>-8089</v>
      </c>
      <c r="AY7" s="15">
        <v>-17660</v>
      </c>
      <c r="AZ7" s="15">
        <v>-16051</v>
      </c>
      <c r="BA7" s="15">
        <v>-9116</v>
      </c>
      <c r="BB7" s="15">
        <f>[3]SKONS!$J$149+[3]SKONS!$J$150</f>
        <v>-10488</v>
      </c>
      <c r="BC7" s="16">
        <f>[3]SKONS!$N$149+[3]SKONS!$N$150</f>
        <v>-8491</v>
      </c>
    </row>
    <row r="8" spans="1:55" s="1" customFormat="1">
      <c r="A8" s="147"/>
      <c r="B8" s="137" t="s">
        <v>92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91">
        <v>-14456</v>
      </c>
      <c r="M8" s="26">
        <v>-186629</v>
      </c>
      <c r="N8" s="11">
        <v>-84170</v>
      </c>
      <c r="O8" s="278">
        <f>[3]SKONS!$I$151</f>
        <v>48448</v>
      </c>
      <c r="P8" s="11">
        <f>[3]SKONS!$M$151</f>
        <v>4918.4674000001978</v>
      </c>
      <c r="Q8" s="12">
        <f>[4]SKONS!$Q$151</f>
        <v>-3731</v>
      </c>
      <c r="R8" s="11">
        <v>35127</v>
      </c>
      <c r="S8" s="11">
        <v>46045</v>
      </c>
      <c r="T8" s="11">
        <v>27649</v>
      </c>
      <c r="U8" s="11">
        <v>-81771</v>
      </c>
      <c r="V8" s="11">
        <v>-61388</v>
      </c>
      <c r="W8" s="11">
        <v>-14043</v>
      </c>
      <c r="X8" s="11">
        <v>-3424</v>
      </c>
      <c r="Y8" s="278">
        <v>-2081</v>
      </c>
      <c r="Z8" s="11">
        <v>1810</v>
      </c>
      <c r="AA8" s="11">
        <v>-78853</v>
      </c>
      <c r="AB8" s="11">
        <v>158341</v>
      </c>
      <c r="AC8" s="11">
        <f>[3]SKONS!$K$151</f>
        <v>-1548</v>
      </c>
      <c r="AD8" s="12">
        <f>[3]SKONS!$O$151</f>
        <v>-211879.19646000001</v>
      </c>
      <c r="AE8" s="11">
        <v>158101</v>
      </c>
      <c r="AF8" s="11">
        <v>106016</v>
      </c>
      <c r="AG8" s="11">
        <v>24663</v>
      </c>
      <c r="AH8" s="11">
        <v>-31202</v>
      </c>
      <c r="AI8" s="11">
        <v>-73475</v>
      </c>
      <c r="AJ8" s="11">
        <v>-16527</v>
      </c>
      <c r="AK8" s="11">
        <v>-4484</v>
      </c>
      <c r="AL8" s="278">
        <v>-2868</v>
      </c>
      <c r="AM8" s="11">
        <v>-94241</v>
      </c>
      <c r="AN8" s="11">
        <v>-66087</v>
      </c>
      <c r="AO8" s="11">
        <v>46955</v>
      </c>
      <c r="AP8" s="11">
        <f>[3]SKONS!$L$151</f>
        <v>50444.116870000027</v>
      </c>
      <c r="AQ8" s="12">
        <f>[3]SKONS!$P$151</f>
        <v>32640.859472400043</v>
      </c>
      <c r="AR8" s="278">
        <v>44832</v>
      </c>
      <c r="AS8" s="11">
        <v>-773</v>
      </c>
      <c r="AT8" s="11">
        <v>-70950</v>
      </c>
      <c r="AU8" s="11">
        <v>-60408</v>
      </c>
      <c r="AV8" s="11">
        <v>-14076</v>
      </c>
      <c r="AW8" s="11">
        <v>-3304</v>
      </c>
      <c r="AX8" s="278">
        <v>127</v>
      </c>
      <c r="AY8" s="11">
        <v>-81801</v>
      </c>
      <c r="AZ8" s="11">
        <v>44577</v>
      </c>
      <c r="BA8" s="11">
        <v>14476</v>
      </c>
      <c r="BB8" s="11">
        <f>[3]SKONS!$J$151</f>
        <v>75979.143240000005</v>
      </c>
      <c r="BC8" s="12">
        <f>[3]SKONS!$N$151</f>
        <v>-132865.46356</v>
      </c>
    </row>
    <row r="9" spans="1:55" s="1" customFormat="1" ht="15">
      <c r="A9" s="148"/>
      <c r="B9" s="93" t="s">
        <v>224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204">
        <f>[3]SKONS!$I$183</f>
        <v>-9236.6450200000018</v>
      </c>
      <c r="P9" s="15">
        <f>[3]SKONS!$M$183</f>
        <v>-13412.80802</v>
      </c>
      <c r="Q9" s="16">
        <f>[4]SKONS!$Q$183</f>
        <v>-12091</v>
      </c>
      <c r="R9" s="15">
        <v>-6098</v>
      </c>
      <c r="S9" s="15">
        <v>-2780</v>
      </c>
      <c r="T9" s="15">
        <v>-4299</v>
      </c>
      <c r="U9" s="15">
        <v>-9359</v>
      </c>
      <c r="V9" s="15">
        <v>-2813</v>
      </c>
      <c r="W9" s="15">
        <v>-2219</v>
      </c>
      <c r="X9" s="15">
        <v>-2592</v>
      </c>
      <c r="Y9" s="204">
        <v>-4289</v>
      </c>
      <c r="Z9" s="15">
        <v>-5302</v>
      </c>
      <c r="AA9" s="15">
        <v>-4135</v>
      </c>
      <c r="AB9" s="15">
        <v>-1909</v>
      </c>
      <c r="AC9" s="15">
        <f>[3]SKONS!$K$183</f>
        <v>-5295</v>
      </c>
      <c r="AD9" s="16">
        <f>[3]SKONS!$O$183</f>
        <v>-6461</v>
      </c>
      <c r="AE9" s="15">
        <v>-7789</v>
      </c>
      <c r="AF9" s="15">
        <v>-3413</v>
      </c>
      <c r="AG9" s="15">
        <v>-14139</v>
      </c>
      <c r="AH9" s="15">
        <v>-11486</v>
      </c>
      <c r="AI9" s="15">
        <v>-6086</v>
      </c>
      <c r="AJ9" s="15">
        <v>-7032</v>
      </c>
      <c r="AK9" s="15">
        <v>-6404</v>
      </c>
      <c r="AL9" s="204">
        <v>-5922</v>
      </c>
      <c r="AM9" s="15">
        <v>-6906</v>
      </c>
      <c r="AN9" s="15">
        <v>-7676</v>
      </c>
      <c r="AO9" s="15">
        <v>-2378</v>
      </c>
      <c r="AP9" s="15">
        <f>[3]SKONS!$L$183</f>
        <v>-6950.1599299999998</v>
      </c>
      <c r="AQ9" s="16">
        <f>[3]SKONS!$P$183</f>
        <v>-7312</v>
      </c>
      <c r="AR9" s="204">
        <v>-1310</v>
      </c>
      <c r="AS9" s="15">
        <v>-644</v>
      </c>
      <c r="AT9" s="15">
        <v>-655</v>
      </c>
      <c r="AU9" s="15">
        <v>-670</v>
      </c>
      <c r="AV9" s="15">
        <v>-841</v>
      </c>
      <c r="AW9" s="15">
        <v>-213</v>
      </c>
      <c r="AX9" s="204">
        <v>-1400</v>
      </c>
      <c r="AY9" s="15">
        <v>-4675</v>
      </c>
      <c r="AZ9" s="15">
        <v>-2310</v>
      </c>
      <c r="BA9" s="15">
        <v>-1233</v>
      </c>
      <c r="BB9" s="15">
        <f>[3]SKONS!$J$183</f>
        <v>-4113</v>
      </c>
      <c r="BC9" s="16">
        <f>[3]SKONS!$N$183</f>
        <v>-1753</v>
      </c>
    </row>
    <row r="10" spans="1:55" s="1" customFormat="1">
      <c r="A10" s="149"/>
      <c r="B10" s="93" t="s">
        <v>225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204">
        <f>[3]SKONS!$I$184</f>
        <v>-7496</v>
      </c>
      <c r="P10" s="15">
        <f>[3]SKONS!$M$184</f>
        <v>-23025.784670000001</v>
      </c>
      <c r="Q10" s="16">
        <f>[4]SKONS!$Q$184</f>
        <v>-31273</v>
      </c>
      <c r="R10" s="15">
        <v>-3518</v>
      </c>
      <c r="S10" s="15">
        <v>-214</v>
      </c>
      <c r="T10" s="15">
        <v>-1338</v>
      </c>
      <c r="U10" s="15">
        <v>-6101</v>
      </c>
      <c r="V10" s="15">
        <v>-64206</v>
      </c>
      <c r="W10" s="15">
        <v>-1842</v>
      </c>
      <c r="X10" s="15">
        <v>-4278</v>
      </c>
      <c r="Y10" s="204">
        <v>-1629</v>
      </c>
      <c r="Z10" s="15">
        <v>-7996</v>
      </c>
      <c r="AA10" s="15">
        <v>-4485</v>
      </c>
      <c r="AB10" s="15">
        <v>-3968</v>
      </c>
      <c r="AC10" s="15">
        <f>[3]SKONS!$K$184</f>
        <v>-11056</v>
      </c>
      <c r="AD10" s="16">
        <f>[3]SKONS!$O$184</f>
        <v>-15207</v>
      </c>
      <c r="AE10" s="15">
        <v>-4795</v>
      </c>
      <c r="AF10" s="15">
        <v>-2546</v>
      </c>
      <c r="AG10" s="15">
        <v>-2716</v>
      </c>
      <c r="AH10" s="15">
        <v>-8317</v>
      </c>
      <c r="AI10" s="15">
        <v>-65303</v>
      </c>
      <c r="AJ10" s="15">
        <v>-2037</v>
      </c>
      <c r="AK10" s="15">
        <v>-4220</v>
      </c>
      <c r="AL10" s="204">
        <v>-2278</v>
      </c>
      <c r="AM10" s="15">
        <v>-10343</v>
      </c>
      <c r="AN10" s="15">
        <v>-6021</v>
      </c>
      <c r="AO10" s="15">
        <v>-6434</v>
      </c>
      <c r="AP10" s="15">
        <f>[3]SKONS!$L$184</f>
        <v>-14862.875</v>
      </c>
      <c r="AQ10" s="16">
        <f>[3]SKONS!$P$184</f>
        <v>-20717</v>
      </c>
      <c r="AR10" s="204">
        <v>-10</v>
      </c>
      <c r="AS10" s="15">
        <v>-696</v>
      </c>
      <c r="AT10" s="15">
        <v>-988</v>
      </c>
      <c r="AU10" s="15">
        <v>-62659</v>
      </c>
      <c r="AV10" s="15">
        <v>-131</v>
      </c>
      <c r="AW10" s="15">
        <v>-4668</v>
      </c>
      <c r="AX10" s="204">
        <v>-475</v>
      </c>
      <c r="AY10" s="15">
        <v>-7884</v>
      </c>
      <c r="AZ10" s="15">
        <v>-3320</v>
      </c>
      <c r="BA10" s="15">
        <v>-2832</v>
      </c>
      <c r="BB10" s="15">
        <f>[3]SKONS!$J$184</f>
        <v>-7046</v>
      </c>
      <c r="BC10" s="16">
        <f>[3]SKONS!$N$184</f>
        <v>-9089</v>
      </c>
    </row>
    <row r="11" spans="1:55" s="1" customFormat="1">
      <c r="A11" s="147"/>
      <c r="B11" s="93" t="s">
        <v>226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204">
        <f>[3]SKONS!$I$153</f>
        <v>4275.6450200000018</v>
      </c>
      <c r="P11" s="15">
        <f>[3]SKONS!$M$153</f>
        <v>103.18477000000001</v>
      </c>
      <c r="Q11" s="16">
        <f>[4]SKONS!$Q$153</f>
        <v>4486</v>
      </c>
      <c r="R11" s="15">
        <v>9</v>
      </c>
      <c r="S11" s="15">
        <v>50</v>
      </c>
      <c r="T11" s="15">
        <v>64</v>
      </c>
      <c r="U11" s="15">
        <v>36</v>
      </c>
      <c r="V11" s="15">
        <v>60</v>
      </c>
      <c r="W11" s="15">
        <v>122</v>
      </c>
      <c r="X11" s="15">
        <v>95</v>
      </c>
      <c r="Y11" s="204">
        <v>353</v>
      </c>
      <c r="Z11" s="15">
        <v>478</v>
      </c>
      <c r="AA11" s="15">
        <v>175</v>
      </c>
      <c r="AB11" s="15">
        <v>1274</v>
      </c>
      <c r="AC11" s="15">
        <f>[3]SKONS!$K$153</f>
        <v>0</v>
      </c>
      <c r="AD11" s="16">
        <f>[3]SKONS!$O$153</f>
        <v>3973</v>
      </c>
      <c r="AE11" s="15">
        <v>12</v>
      </c>
      <c r="AF11" s="15">
        <v>57</v>
      </c>
      <c r="AG11" s="15">
        <v>64</v>
      </c>
      <c r="AH11" s="15">
        <v>171</v>
      </c>
      <c r="AI11" s="15">
        <v>518</v>
      </c>
      <c r="AJ11" s="15">
        <v>124</v>
      </c>
      <c r="AK11" s="15">
        <v>963</v>
      </c>
      <c r="AL11" s="204">
        <v>475</v>
      </c>
      <c r="AM11" s="15">
        <v>0</v>
      </c>
      <c r="AN11" s="15">
        <v>219</v>
      </c>
      <c r="AO11" s="15">
        <v>882</v>
      </c>
      <c r="AP11" s="15">
        <f>[3]SKONS!$L$153</f>
        <v>30</v>
      </c>
      <c r="AQ11" s="16">
        <f>[3]SKONS!$P$153</f>
        <v>4502</v>
      </c>
      <c r="AR11" s="204">
        <v>0</v>
      </c>
      <c r="AS11" s="15">
        <v>1</v>
      </c>
      <c r="AT11" s="15">
        <v>0</v>
      </c>
      <c r="AU11" s="15">
        <v>163</v>
      </c>
      <c r="AV11" s="15">
        <v>23</v>
      </c>
      <c r="AW11" s="15">
        <v>78</v>
      </c>
      <c r="AX11" s="204">
        <v>341</v>
      </c>
      <c r="AY11" s="15">
        <v>7</v>
      </c>
      <c r="AZ11" s="15">
        <v>137</v>
      </c>
      <c r="BA11" s="15">
        <v>1535</v>
      </c>
      <c r="BB11" s="15">
        <f>[3]SKONS!$J$153</f>
        <v>110</v>
      </c>
      <c r="BC11" s="16">
        <f>[3]SKONS!$N$153</f>
        <v>238</v>
      </c>
    </row>
    <row r="12" spans="1:55" s="1" customFormat="1" hidden="1" outlineLevel="1">
      <c r="A12" s="147"/>
      <c r="B12" s="93" t="s">
        <v>93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204">
        <v>0</v>
      </c>
      <c r="P12" s="15">
        <v>0</v>
      </c>
      <c r="Q12" s="16">
        <v>0</v>
      </c>
      <c r="R12" s="15">
        <v>0</v>
      </c>
      <c r="S12" s="15">
        <v>0</v>
      </c>
      <c r="T12" s="15">
        <v>-54201</v>
      </c>
      <c r="U12" s="15">
        <v>0</v>
      </c>
      <c r="V12" s="15">
        <v>0</v>
      </c>
      <c r="W12" s="15">
        <v>0</v>
      </c>
      <c r="X12" s="15">
        <v>0</v>
      </c>
      <c r="Y12" s="204">
        <v>0</v>
      </c>
      <c r="Z12" s="15">
        <v>0</v>
      </c>
      <c r="AA12" s="15">
        <v>0</v>
      </c>
      <c r="AB12" s="15">
        <v>0</v>
      </c>
      <c r="AC12" s="15">
        <v>0</v>
      </c>
      <c r="AD12" s="16">
        <v>0</v>
      </c>
      <c r="AE12" s="15">
        <v>0</v>
      </c>
      <c r="AF12" s="15">
        <v>0</v>
      </c>
      <c r="AG12" s="15">
        <v>-54201</v>
      </c>
      <c r="AH12" s="15">
        <v>0</v>
      </c>
      <c r="AI12" s="15">
        <v>-10105</v>
      </c>
      <c r="AJ12" s="15">
        <v>0</v>
      </c>
      <c r="AK12" s="15">
        <v>0</v>
      </c>
      <c r="AL12" s="204">
        <v>0</v>
      </c>
      <c r="AM12" s="15">
        <v>0</v>
      </c>
      <c r="AN12" s="15">
        <v>0</v>
      </c>
      <c r="AO12" s="15">
        <v>0</v>
      </c>
      <c r="AP12" s="15">
        <v>0</v>
      </c>
      <c r="AQ12" s="16">
        <v>0</v>
      </c>
      <c r="AR12" s="204">
        <v>0</v>
      </c>
      <c r="AS12" s="15">
        <v>-54201</v>
      </c>
      <c r="AT12" s="15">
        <v>0</v>
      </c>
      <c r="AU12" s="15">
        <v>0</v>
      </c>
      <c r="AV12" s="15">
        <v>0</v>
      </c>
      <c r="AW12" s="15">
        <v>0</v>
      </c>
      <c r="AX12" s="204">
        <v>0</v>
      </c>
      <c r="AY12" s="15">
        <v>0</v>
      </c>
      <c r="AZ12" s="15">
        <v>0</v>
      </c>
      <c r="BA12" s="15">
        <v>0</v>
      </c>
      <c r="BB12" s="15">
        <v>0</v>
      </c>
      <c r="BC12" s="16">
        <v>0</v>
      </c>
    </row>
    <row r="13" spans="1:55" s="1" customFormat="1" hidden="1" outlineLevel="1" collapsed="1">
      <c r="A13" s="147"/>
      <c r="B13" s="93" t="s">
        <v>94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204">
        <v>0</v>
      </c>
      <c r="P13" s="15">
        <v>0</v>
      </c>
      <c r="Q13" s="16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-15202</v>
      </c>
      <c r="X13" s="15">
        <v>0</v>
      </c>
      <c r="Y13" s="204">
        <v>0</v>
      </c>
      <c r="Z13" s="15">
        <v>0</v>
      </c>
      <c r="AA13" s="15">
        <v>0</v>
      </c>
      <c r="AB13" s="15">
        <v>0</v>
      </c>
      <c r="AC13" s="15">
        <v>0</v>
      </c>
      <c r="AD13" s="16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-15202</v>
      </c>
      <c r="AK13" s="15">
        <v>0</v>
      </c>
      <c r="AL13" s="204">
        <v>0</v>
      </c>
      <c r="AM13" s="15">
        <v>0</v>
      </c>
      <c r="AN13" s="15">
        <v>0</v>
      </c>
      <c r="AO13" s="15">
        <v>0</v>
      </c>
      <c r="AP13" s="15">
        <v>0</v>
      </c>
      <c r="AQ13" s="16">
        <v>0</v>
      </c>
      <c r="AR13" s="204">
        <v>0</v>
      </c>
      <c r="AS13" s="15">
        <v>0</v>
      </c>
      <c r="AT13" s="15">
        <v>0</v>
      </c>
      <c r="AU13" s="15">
        <v>0</v>
      </c>
      <c r="AV13" s="15">
        <v>-15202</v>
      </c>
      <c r="AW13" s="15">
        <v>0</v>
      </c>
      <c r="AX13" s="204">
        <v>0</v>
      </c>
      <c r="AY13" s="15">
        <v>0</v>
      </c>
      <c r="AZ13" s="15">
        <v>0</v>
      </c>
      <c r="BA13" s="15">
        <v>0</v>
      </c>
      <c r="BB13" s="15">
        <v>0</v>
      </c>
      <c r="BC13" s="16">
        <v>0</v>
      </c>
    </row>
    <row r="14" spans="1:55" s="1" customFormat="1" ht="14.25" customHeight="1" collapsed="1">
      <c r="A14" s="147"/>
      <c r="B14" s="93" t="s">
        <v>227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204">
        <f>[3]SKONS!$I$163</f>
        <v>5223</v>
      </c>
      <c r="P14" s="15">
        <f>[3]SKONS!$M$163</f>
        <v>3970.1835900000001</v>
      </c>
      <c r="Q14" s="16">
        <f>[4]SKONS!$Q$163</f>
        <v>444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204">
        <v>0</v>
      </c>
      <c r="Z14" s="15">
        <v>528</v>
      </c>
      <c r="AA14" s="15">
        <v>1411</v>
      </c>
      <c r="AB14" s="15">
        <v>3346</v>
      </c>
      <c r="AC14" s="15">
        <f>[3]SKONS!$K$163</f>
        <v>2852</v>
      </c>
      <c r="AD14" s="16">
        <f>[3]SKONS!$O$163</f>
        <v>167.80354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204">
        <v>0</v>
      </c>
      <c r="AM14" s="15">
        <v>1406</v>
      </c>
      <c r="AN14" s="15">
        <v>2311</v>
      </c>
      <c r="AO14" s="15">
        <v>4208</v>
      </c>
      <c r="AP14" s="15">
        <f>[3]SKONS!$L$163</f>
        <v>3905.1518000000001</v>
      </c>
      <c r="AQ14" s="16">
        <f>[3]SKONS!$P$163</f>
        <v>322.91475000000003</v>
      </c>
      <c r="AR14" s="204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204">
        <v>0</v>
      </c>
      <c r="AY14" s="15">
        <v>-249</v>
      </c>
      <c r="AZ14" s="15">
        <v>1099</v>
      </c>
      <c r="BA14" s="15">
        <v>1621</v>
      </c>
      <c r="BB14" s="15">
        <f>[3]SKONS!$J$163</f>
        <v>1825</v>
      </c>
      <c r="BC14" s="16">
        <f>[3]SKONS!$N$163</f>
        <v>150.53644</v>
      </c>
    </row>
    <row r="15" spans="1:55" s="1" customFormat="1">
      <c r="A15" s="147"/>
      <c r="B15" s="93" t="s">
        <v>184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204">
        <f>[3]SKONS!$I$185</f>
        <v>-780838</v>
      </c>
      <c r="P15" s="15">
        <f>[3]SKONS!$M$185</f>
        <v>-904647</v>
      </c>
      <c r="Q15" s="16">
        <f>[4]SKONS!$Q$185</f>
        <v>-1149869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204">
        <v>0</v>
      </c>
      <c r="Z15" s="15">
        <v>-92000</v>
      </c>
      <c r="AA15" s="15">
        <v>-440737</v>
      </c>
      <c r="AB15" s="15">
        <v>-343591</v>
      </c>
      <c r="AC15" s="15">
        <f>[3]SKONS!$K$185</f>
        <v>-435785</v>
      </c>
      <c r="AD15" s="16">
        <f>[3]SKONS!$O$185</f>
        <v>-483987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204">
        <v>0</v>
      </c>
      <c r="AM15" s="15">
        <v>-254000</v>
      </c>
      <c r="AN15" s="15">
        <v>-680338</v>
      </c>
      <c r="AO15" s="15">
        <v>-595219</v>
      </c>
      <c r="AP15" s="15">
        <f>[3]SKONS!$L$185</f>
        <v>-699647</v>
      </c>
      <c r="AQ15" s="16">
        <f>[3]SKONS!$P$185</f>
        <v>-790102</v>
      </c>
      <c r="AR15" s="204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204">
        <v>0</v>
      </c>
      <c r="AY15" s="15">
        <v>-88500</v>
      </c>
      <c r="AZ15" s="15">
        <v>-195529</v>
      </c>
      <c r="BA15" s="15">
        <v>-196300</v>
      </c>
      <c r="BB15" s="15">
        <f>[3]SKONS!$J$185</f>
        <v>-169623</v>
      </c>
      <c r="BC15" s="16">
        <f>[3]SKONS!$N$185</f>
        <v>-305007</v>
      </c>
    </row>
    <row r="16" spans="1:55" s="1" customFormat="1">
      <c r="A16" s="147"/>
      <c r="B16" s="93" t="s">
        <v>247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204">
        <f>[3]SKONS!$I$157</f>
        <v>829281</v>
      </c>
      <c r="P16" s="15">
        <f>[3]SKONS!$M$157</f>
        <v>937172</v>
      </c>
      <c r="Q16" s="16">
        <f>[4]SKONS!$Q$157</f>
        <v>1177672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204">
        <v>0</v>
      </c>
      <c r="Z16" s="15">
        <v>106000</v>
      </c>
      <c r="AA16" s="15">
        <v>311000</v>
      </c>
      <c r="AB16" s="15">
        <v>502630</v>
      </c>
      <c r="AC16" s="15">
        <f>[3]SKONS!$K$157</f>
        <v>447675</v>
      </c>
      <c r="AD16" s="16">
        <f>[3]SKONS!$O$157</f>
        <v>289862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204">
        <v>0</v>
      </c>
      <c r="AM16" s="15">
        <v>175500</v>
      </c>
      <c r="AN16" s="15">
        <v>522500</v>
      </c>
      <c r="AO16" s="15">
        <v>638630</v>
      </c>
      <c r="AP16" s="15">
        <f>[3]SKONS!$L$157</f>
        <v>763172</v>
      </c>
      <c r="AQ16" s="16">
        <f>[3]SKONS!$P$157</f>
        <v>839080</v>
      </c>
      <c r="AR16" s="204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204">
        <v>0</v>
      </c>
      <c r="AY16" s="15">
        <v>19500</v>
      </c>
      <c r="AZ16" s="15">
        <v>244500</v>
      </c>
      <c r="BA16" s="15">
        <v>211630</v>
      </c>
      <c r="BB16" s="15">
        <f>[3]SKONS!$J$157</f>
        <v>254887</v>
      </c>
      <c r="BC16" s="16">
        <f>[3]SKONS!$N$157</f>
        <v>182862</v>
      </c>
    </row>
    <row r="17" spans="1:55" s="1" customFormat="1" hidden="1" outlineLevel="1">
      <c r="A17" s="147"/>
      <c r="B17" s="93" t="s">
        <v>95</v>
      </c>
      <c r="C17" s="31">
        <v>0</v>
      </c>
      <c r="D17" s="31">
        <v>0</v>
      </c>
      <c r="E17" s="31">
        <v>-19710</v>
      </c>
      <c r="F17" s="31">
        <v>0</v>
      </c>
      <c r="G17" s="31">
        <v>0</v>
      </c>
      <c r="H17" s="31">
        <v>-68729</v>
      </c>
      <c r="I17" s="31">
        <v>0</v>
      </c>
      <c r="J17" s="31">
        <v>0</v>
      </c>
      <c r="K17" s="31">
        <v>-1711</v>
      </c>
      <c r="L17" s="30">
        <v>0</v>
      </c>
      <c r="M17" s="31">
        <v>0</v>
      </c>
      <c r="N17" s="15">
        <v>0</v>
      </c>
      <c r="O17" s="204">
        <v>0</v>
      </c>
      <c r="P17" s="15">
        <v>0</v>
      </c>
      <c r="Q17" s="16">
        <v>0</v>
      </c>
      <c r="R17" s="15">
        <v>-19710</v>
      </c>
      <c r="S17" s="15">
        <v>0</v>
      </c>
      <c r="T17" s="15">
        <v>0</v>
      </c>
      <c r="U17" s="15">
        <v>-68729</v>
      </c>
      <c r="V17" s="15">
        <v>0</v>
      </c>
      <c r="W17" s="15">
        <v>0</v>
      </c>
      <c r="X17" s="15">
        <v>0</v>
      </c>
      <c r="Y17" s="204">
        <v>0</v>
      </c>
      <c r="Z17" s="15">
        <v>0</v>
      </c>
      <c r="AA17" s="15">
        <v>0</v>
      </c>
      <c r="AB17" s="15">
        <v>0</v>
      </c>
      <c r="AC17" s="15">
        <v>0</v>
      </c>
      <c r="AD17" s="16">
        <v>0</v>
      </c>
      <c r="AE17" s="15">
        <v>-19710</v>
      </c>
      <c r="AF17" s="15">
        <v>0</v>
      </c>
      <c r="AG17" s="15">
        <v>0</v>
      </c>
      <c r="AH17" s="15">
        <v>-68729</v>
      </c>
      <c r="AI17" s="15">
        <v>0</v>
      </c>
      <c r="AJ17" s="15">
        <v>0</v>
      </c>
      <c r="AK17" s="15">
        <v>0</v>
      </c>
      <c r="AL17" s="204">
        <v>0</v>
      </c>
      <c r="AM17" s="15">
        <v>0</v>
      </c>
      <c r="AN17" s="15">
        <v>0</v>
      </c>
      <c r="AO17" s="15">
        <v>0</v>
      </c>
      <c r="AP17" s="15">
        <v>0</v>
      </c>
      <c r="AQ17" s="16">
        <v>0</v>
      </c>
      <c r="AR17" s="204">
        <v>0</v>
      </c>
      <c r="AS17" s="15">
        <v>0</v>
      </c>
      <c r="AT17" s="15">
        <v>-68655</v>
      </c>
      <c r="AU17" s="15">
        <v>0</v>
      </c>
      <c r="AV17" s="15">
        <v>0</v>
      </c>
      <c r="AW17" s="15">
        <v>0</v>
      </c>
      <c r="AX17" s="204">
        <v>0</v>
      </c>
      <c r="AY17" s="15">
        <v>0</v>
      </c>
      <c r="AZ17" s="15">
        <v>0</v>
      </c>
      <c r="BA17" s="15">
        <v>0</v>
      </c>
      <c r="BB17" s="15">
        <v>0</v>
      </c>
      <c r="BC17" s="16">
        <v>0</v>
      </c>
    </row>
    <row r="18" spans="1:55" s="1" customFormat="1" hidden="1" outlineLevel="1">
      <c r="A18" s="147"/>
      <c r="B18" s="93" t="s">
        <v>96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-18001</v>
      </c>
      <c r="I18" s="31">
        <v>-213</v>
      </c>
      <c r="J18" s="31">
        <v>0</v>
      </c>
      <c r="K18" s="31">
        <v>0</v>
      </c>
      <c r="L18" s="30">
        <v>0</v>
      </c>
      <c r="M18" s="31">
        <v>0</v>
      </c>
      <c r="N18" s="15">
        <v>0</v>
      </c>
      <c r="O18" s="204">
        <v>0</v>
      </c>
      <c r="P18" s="15">
        <v>0</v>
      </c>
      <c r="Q18" s="16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204">
        <v>0</v>
      </c>
      <c r="Z18" s="15">
        <v>0</v>
      </c>
      <c r="AA18" s="15">
        <v>0</v>
      </c>
      <c r="AB18" s="15">
        <v>0</v>
      </c>
      <c r="AC18" s="15">
        <v>0</v>
      </c>
      <c r="AD18" s="16">
        <v>0</v>
      </c>
      <c r="AE18" s="15">
        <v>0</v>
      </c>
      <c r="AF18" s="15">
        <v>0</v>
      </c>
      <c r="AG18" s="15">
        <v>0</v>
      </c>
      <c r="AH18" s="15">
        <v>-14655</v>
      </c>
      <c r="AI18" s="15">
        <v>0</v>
      </c>
      <c r="AJ18" s="15">
        <v>0</v>
      </c>
      <c r="AK18" s="15">
        <v>0</v>
      </c>
      <c r="AL18" s="204">
        <v>0</v>
      </c>
      <c r="AM18" s="15">
        <v>0</v>
      </c>
      <c r="AN18" s="15">
        <v>0</v>
      </c>
      <c r="AO18" s="15">
        <v>0</v>
      </c>
      <c r="AP18" s="15">
        <v>0</v>
      </c>
      <c r="AQ18" s="16">
        <v>0</v>
      </c>
      <c r="AR18" s="204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204">
        <v>0</v>
      </c>
      <c r="AY18" s="15">
        <v>0</v>
      </c>
      <c r="AZ18" s="15">
        <v>0</v>
      </c>
      <c r="BA18" s="15">
        <v>0</v>
      </c>
      <c r="BB18" s="15">
        <v>0</v>
      </c>
      <c r="BC18" s="16">
        <v>0</v>
      </c>
    </row>
    <row r="19" spans="1:55" s="1" customFormat="1" collapsed="1">
      <c r="A19" s="147"/>
      <c r="B19" s="93" t="s">
        <v>248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0">
        <v>0</v>
      </c>
      <c r="M19" s="31">
        <v>0</v>
      </c>
      <c r="N19" s="15">
        <v>57563</v>
      </c>
      <c r="O19" s="204">
        <f>[3]SKONS!$I$171</f>
        <v>0</v>
      </c>
      <c r="P19" s="15">
        <f>[3]SKONS!$M$171</f>
        <v>0</v>
      </c>
      <c r="Q19" s="16">
        <f>[4]SKONS!$Q$171</f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204">
        <v>0</v>
      </c>
      <c r="Z19" s="15">
        <v>0</v>
      </c>
      <c r="AA19" s="15">
        <v>57546</v>
      </c>
      <c r="AB19" s="15">
        <v>0</v>
      </c>
      <c r="AC19" s="15">
        <f>[3]SKONS!$K$171</f>
        <v>0</v>
      </c>
      <c r="AD19" s="16">
        <f>[3]SKONS!$O$171</f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204">
        <v>0</v>
      </c>
      <c r="AM19" s="15">
        <v>0</v>
      </c>
      <c r="AN19" s="15">
        <v>57546</v>
      </c>
      <c r="AO19" s="15">
        <v>0</v>
      </c>
      <c r="AP19" s="15">
        <f>[3]SKONS!$L$171</f>
        <v>0</v>
      </c>
      <c r="AQ19" s="16">
        <f>[3]SKONS!$P$171</f>
        <v>0</v>
      </c>
      <c r="AR19" s="204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204">
        <v>0</v>
      </c>
      <c r="AY19" s="15">
        <v>0</v>
      </c>
      <c r="AZ19" s="15">
        <v>0</v>
      </c>
      <c r="BA19" s="15">
        <v>0</v>
      </c>
      <c r="BB19" s="15">
        <f>[3]SKONS!$J$171</f>
        <v>0</v>
      </c>
      <c r="BC19" s="16">
        <f>[3]SKONS!$N$171</f>
        <v>0</v>
      </c>
    </row>
    <row r="20" spans="1:55" s="1" customFormat="1" hidden="1" outlineLevel="1">
      <c r="A20" s="147"/>
      <c r="B20" s="93" t="s">
        <v>249</v>
      </c>
      <c r="C20" s="31">
        <v>12721</v>
      </c>
      <c r="D20" s="31">
        <v>123364</v>
      </c>
      <c r="E20" s="31">
        <v>120000</v>
      </c>
      <c r="F20" s="31">
        <v>159631</v>
      </c>
      <c r="G20" s="31">
        <v>30040</v>
      </c>
      <c r="H20" s="31">
        <v>58004</v>
      </c>
      <c r="I20" s="31">
        <v>0</v>
      </c>
      <c r="J20" s="31">
        <v>0</v>
      </c>
      <c r="K20" s="31">
        <v>10000</v>
      </c>
      <c r="L20" s="30">
        <v>0</v>
      </c>
      <c r="M20" s="31">
        <v>0</v>
      </c>
      <c r="N20" s="15">
        <v>0</v>
      </c>
      <c r="O20" s="204">
        <v>0</v>
      </c>
      <c r="P20" s="15">
        <v>0</v>
      </c>
      <c r="Q20" s="16">
        <v>0</v>
      </c>
      <c r="R20" s="15">
        <v>0</v>
      </c>
      <c r="S20" s="15">
        <v>46707</v>
      </c>
      <c r="T20" s="15">
        <v>30000</v>
      </c>
      <c r="U20" s="15">
        <v>0</v>
      </c>
      <c r="V20" s="15">
        <v>0</v>
      </c>
      <c r="W20" s="15">
        <v>0</v>
      </c>
      <c r="X20" s="15">
        <v>0</v>
      </c>
      <c r="Y20" s="204">
        <v>0</v>
      </c>
      <c r="Z20" s="15">
        <v>0</v>
      </c>
      <c r="AA20" s="15">
        <v>0</v>
      </c>
      <c r="AB20" s="15">
        <v>0</v>
      </c>
      <c r="AC20" s="15">
        <v>0</v>
      </c>
      <c r="AD20" s="16">
        <v>0</v>
      </c>
      <c r="AE20" s="15">
        <v>120000</v>
      </c>
      <c r="AF20" s="15">
        <v>108026</v>
      </c>
      <c r="AG20" s="15">
        <v>30000</v>
      </c>
      <c r="AH20" s="15">
        <v>58004</v>
      </c>
      <c r="AI20" s="15">
        <v>0</v>
      </c>
      <c r="AJ20" s="15">
        <v>0</v>
      </c>
      <c r="AK20" s="15">
        <v>0</v>
      </c>
      <c r="AL20" s="204">
        <v>0</v>
      </c>
      <c r="AM20" s="15">
        <v>0</v>
      </c>
      <c r="AN20" s="15">
        <v>0</v>
      </c>
      <c r="AO20" s="15">
        <v>0</v>
      </c>
      <c r="AP20" s="15">
        <v>0</v>
      </c>
      <c r="AQ20" s="16">
        <v>0</v>
      </c>
      <c r="AR20" s="204">
        <v>45707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204">
        <v>0</v>
      </c>
      <c r="AY20" s="15">
        <v>0</v>
      </c>
      <c r="AZ20" s="15">
        <v>0</v>
      </c>
      <c r="BA20" s="15">
        <v>0</v>
      </c>
      <c r="BB20" s="15">
        <v>0</v>
      </c>
      <c r="BC20" s="16">
        <v>0</v>
      </c>
    </row>
    <row r="21" spans="1:55" s="1" customFormat="1" ht="20.25" customHeight="1" collapsed="1">
      <c r="A21" s="147"/>
      <c r="B21" s="93" t="s">
        <v>250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381</v>
      </c>
      <c r="L21" s="30">
        <v>0</v>
      </c>
      <c r="M21" s="31">
        <v>0</v>
      </c>
      <c r="N21" s="15">
        <v>0</v>
      </c>
      <c r="O21" s="204">
        <v>0</v>
      </c>
      <c r="P21" s="15">
        <v>0</v>
      </c>
      <c r="Q21" s="16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204">
        <v>0</v>
      </c>
      <c r="Z21" s="15">
        <v>0</v>
      </c>
      <c r="AA21" s="15">
        <v>0</v>
      </c>
      <c r="AB21" s="15">
        <v>0</v>
      </c>
      <c r="AC21" s="15">
        <v>0</v>
      </c>
      <c r="AD21" s="16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204">
        <v>0</v>
      </c>
      <c r="AM21" s="15">
        <v>0</v>
      </c>
      <c r="AN21" s="15">
        <v>45000</v>
      </c>
      <c r="AO21" s="15">
        <v>0</v>
      </c>
      <c r="AP21" s="15">
        <v>0</v>
      </c>
      <c r="AQ21" s="16">
        <v>0</v>
      </c>
      <c r="AR21" s="204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204">
        <v>0</v>
      </c>
      <c r="AY21" s="15">
        <v>0</v>
      </c>
      <c r="AZ21" s="15">
        <v>0</v>
      </c>
      <c r="BA21" s="15">
        <v>0</v>
      </c>
      <c r="BB21" s="15">
        <v>0</v>
      </c>
      <c r="BC21" s="16">
        <v>0</v>
      </c>
    </row>
    <row r="22" spans="1:55" s="1" customFormat="1" hidden="1" outlineLevel="1">
      <c r="A22" s="147"/>
      <c r="B22" s="93" t="s">
        <v>97</v>
      </c>
      <c r="C22" s="31">
        <v>-53602</v>
      </c>
      <c r="D22" s="31">
        <v>-48329</v>
      </c>
      <c r="E22" s="31">
        <v>-887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0">
        <v>0</v>
      </c>
      <c r="M22" s="31">
        <v>0</v>
      </c>
      <c r="N22" s="15">
        <v>0</v>
      </c>
      <c r="O22" s="204">
        <v>0</v>
      </c>
      <c r="P22" s="15">
        <v>0</v>
      </c>
      <c r="Q22" s="16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204">
        <v>0</v>
      </c>
      <c r="Z22" s="15">
        <v>0</v>
      </c>
      <c r="AA22" s="15">
        <v>0</v>
      </c>
      <c r="AB22" s="15">
        <v>0</v>
      </c>
      <c r="AC22" s="15">
        <v>0</v>
      </c>
      <c r="AD22" s="16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204">
        <v>0</v>
      </c>
      <c r="AM22" s="15">
        <v>0</v>
      </c>
      <c r="AN22" s="15">
        <v>0</v>
      </c>
      <c r="AO22" s="15">
        <v>0</v>
      </c>
      <c r="AP22" s="15">
        <v>0</v>
      </c>
      <c r="AQ22" s="16">
        <v>0</v>
      </c>
      <c r="AR22" s="204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204">
        <v>0</v>
      </c>
      <c r="AY22" s="15">
        <v>0</v>
      </c>
      <c r="AZ22" s="15">
        <v>0</v>
      </c>
      <c r="BA22" s="15">
        <v>0</v>
      </c>
      <c r="BB22" s="15">
        <v>0</v>
      </c>
      <c r="BC22" s="16">
        <v>0</v>
      </c>
    </row>
    <row r="23" spans="1:55" s="1" customFormat="1" hidden="1" outlineLevel="1" collapsed="1">
      <c r="A23" s="147"/>
      <c r="B23" s="93" t="s">
        <v>98</v>
      </c>
      <c r="C23" s="31">
        <v>41822</v>
      </c>
      <c r="D23" s="31">
        <v>87500</v>
      </c>
      <c r="E23" s="31">
        <v>76500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204">
        <v>0</v>
      </c>
      <c r="P23" s="15">
        <v>0</v>
      </c>
      <c r="Q23" s="16">
        <v>0</v>
      </c>
      <c r="R23" s="15">
        <v>52500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204">
        <v>0</v>
      </c>
      <c r="Z23" s="15">
        <v>0</v>
      </c>
      <c r="AA23" s="15">
        <v>0</v>
      </c>
      <c r="AB23" s="15">
        <v>0</v>
      </c>
      <c r="AC23" s="15">
        <v>0</v>
      </c>
      <c r="AD23" s="16">
        <v>0</v>
      </c>
      <c r="AE23" s="15">
        <v>54500</v>
      </c>
      <c r="AF23" s="15">
        <v>1000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204">
        <v>0</v>
      </c>
      <c r="AM23" s="15">
        <v>0</v>
      </c>
      <c r="AN23" s="15">
        <v>0</v>
      </c>
      <c r="AO23" s="15">
        <v>0</v>
      </c>
      <c r="AP23" s="15">
        <v>0</v>
      </c>
      <c r="AQ23" s="16">
        <v>0</v>
      </c>
      <c r="AR23" s="204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204">
        <v>0</v>
      </c>
      <c r="AY23" s="15">
        <v>0</v>
      </c>
      <c r="AZ23" s="15">
        <v>0</v>
      </c>
      <c r="BA23" s="15">
        <v>0</v>
      </c>
      <c r="BB23" s="15">
        <v>0</v>
      </c>
      <c r="BC23" s="16">
        <v>0</v>
      </c>
    </row>
    <row r="24" spans="1:55" s="1" customFormat="1" collapsed="1">
      <c r="A24" s="147"/>
      <c r="B24" s="93" t="s">
        <v>205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204">
        <f>[3]SKONS!$I$193</f>
        <v>-100</v>
      </c>
      <c r="P24" s="15">
        <f>[3]SKONS!$M$193</f>
        <v>-500</v>
      </c>
      <c r="Q24" s="16">
        <f>[4]SKONS!$Q$193</f>
        <v>-300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204">
        <v>0</v>
      </c>
      <c r="Z24" s="15">
        <v>0</v>
      </c>
      <c r="AA24" s="15">
        <v>0</v>
      </c>
      <c r="AB24" s="15">
        <v>0</v>
      </c>
      <c r="AC24" s="15">
        <f>[3]SKONS!$K$193</f>
        <v>-200</v>
      </c>
      <c r="AD24" s="16">
        <f>[3]SKONS!$O$193</f>
        <v>-300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204">
        <v>0</v>
      </c>
      <c r="AM24" s="15">
        <v>0</v>
      </c>
      <c r="AN24" s="15">
        <v>0</v>
      </c>
      <c r="AO24" s="15">
        <v>0</v>
      </c>
      <c r="AP24" s="15">
        <f>[3]SKONS!$L$193</f>
        <v>-500</v>
      </c>
      <c r="AQ24" s="16">
        <f>[3]SKONS!$P$193</f>
        <v>-300</v>
      </c>
      <c r="AR24" s="204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204">
        <v>0</v>
      </c>
      <c r="AY24" s="15">
        <v>0</v>
      </c>
      <c r="AZ24" s="15">
        <v>0</v>
      </c>
      <c r="BA24" s="15">
        <v>0</v>
      </c>
      <c r="BB24" s="15">
        <f>[3]SKONS!$J$193</f>
        <v>-200</v>
      </c>
      <c r="BC24" s="16">
        <f>[3]SKONS!$N$193</f>
        <v>-300</v>
      </c>
    </row>
    <row r="25" spans="1:55" s="1" customFormat="1" ht="15">
      <c r="A25" s="147"/>
      <c r="B25" s="93" t="s">
        <v>206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204">
        <v>0</v>
      </c>
      <c r="P25" s="15">
        <v>0</v>
      </c>
      <c r="Q25" s="16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204">
        <v>0</v>
      </c>
      <c r="Z25" s="15">
        <v>0</v>
      </c>
      <c r="AA25" s="15">
        <v>0</v>
      </c>
      <c r="AB25" s="15">
        <v>0</v>
      </c>
      <c r="AC25" s="15">
        <v>0</v>
      </c>
      <c r="AD25" s="16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204">
        <v>0</v>
      </c>
      <c r="AM25" s="15">
        <v>0</v>
      </c>
      <c r="AN25" s="15">
        <v>0</v>
      </c>
      <c r="AO25" s="15">
        <v>0</v>
      </c>
      <c r="AP25" s="15">
        <v>0</v>
      </c>
      <c r="AQ25" s="16">
        <v>0</v>
      </c>
      <c r="AR25" s="204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204">
        <v>0</v>
      </c>
      <c r="AY25" s="15">
        <v>0</v>
      </c>
      <c r="AZ25" s="15">
        <v>0</v>
      </c>
      <c r="BA25" s="15">
        <v>0</v>
      </c>
      <c r="BB25" s="15">
        <v>0</v>
      </c>
      <c r="BC25" s="16">
        <v>0</v>
      </c>
    </row>
    <row r="26" spans="1:55" s="1" customFormat="1">
      <c r="A26" s="147"/>
      <c r="B26" s="93" t="s">
        <v>99</v>
      </c>
      <c r="C26" s="31">
        <v>13269</v>
      </c>
      <c r="D26" s="31">
        <v>18551</v>
      </c>
      <c r="E26" s="31">
        <v>25438</v>
      </c>
      <c r="F26" s="31">
        <v>6483</v>
      </c>
      <c r="G26" s="31">
        <v>6309</v>
      </c>
      <c r="H26" s="31">
        <v>11357</v>
      </c>
      <c r="I26" s="31">
        <v>9308</v>
      </c>
      <c r="J26" s="31">
        <v>9825</v>
      </c>
      <c r="K26" s="31">
        <v>6831</v>
      </c>
      <c r="L26" s="30">
        <v>6405</v>
      </c>
      <c r="M26" s="31">
        <v>0</v>
      </c>
      <c r="N26" s="15">
        <v>0</v>
      </c>
      <c r="O26" s="204">
        <f>[3]SKONS!$I$174</f>
        <v>100</v>
      </c>
      <c r="P26" s="15">
        <f>[3]SKONS!$M$174</f>
        <v>0</v>
      </c>
      <c r="Q26" s="16">
        <v>0</v>
      </c>
      <c r="R26" s="15">
        <v>11867</v>
      </c>
      <c r="S26" s="15">
        <v>2019</v>
      </c>
      <c r="T26" s="15">
        <v>3330</v>
      </c>
      <c r="U26" s="15">
        <v>5298</v>
      </c>
      <c r="V26" s="15">
        <v>5043</v>
      </c>
      <c r="W26" s="15">
        <v>4667</v>
      </c>
      <c r="X26" s="15">
        <v>3000</v>
      </c>
      <c r="Y26" s="204">
        <v>3334</v>
      </c>
      <c r="Z26" s="15">
        <v>0</v>
      </c>
      <c r="AA26" s="15">
        <v>0</v>
      </c>
      <c r="AB26" s="15">
        <v>0</v>
      </c>
      <c r="AC26" s="15">
        <f>[3]SKONS!$K$174</f>
        <v>0</v>
      </c>
      <c r="AD26" s="16">
        <f>[3]SKONS!$O$174</f>
        <v>0</v>
      </c>
      <c r="AE26" s="15">
        <v>15601</v>
      </c>
      <c r="AF26" s="15">
        <v>2446</v>
      </c>
      <c r="AG26" s="15">
        <v>3398</v>
      </c>
      <c r="AH26" s="15">
        <v>6726</v>
      </c>
      <c r="AI26" s="15">
        <v>6973</v>
      </c>
      <c r="AJ26" s="15">
        <v>7189</v>
      </c>
      <c r="AK26" s="15">
        <v>4824</v>
      </c>
      <c r="AL26" s="204">
        <v>4707</v>
      </c>
      <c r="AM26" s="15">
        <v>0</v>
      </c>
      <c r="AN26" s="15">
        <v>0</v>
      </c>
      <c r="AO26" s="15">
        <v>0</v>
      </c>
      <c r="AP26" s="15">
        <f>[3]SKONS!$L$174</f>
        <v>0</v>
      </c>
      <c r="AQ26" s="16">
        <f>[3]SKONS!$P$174</f>
        <v>0</v>
      </c>
      <c r="AR26" s="204">
        <v>421</v>
      </c>
      <c r="AS26" s="15">
        <v>674</v>
      </c>
      <c r="AT26" s="15">
        <v>2876</v>
      </c>
      <c r="AU26" s="15">
        <v>2758</v>
      </c>
      <c r="AV26" s="15">
        <v>2075</v>
      </c>
      <c r="AW26" s="15">
        <v>1499</v>
      </c>
      <c r="AX26" s="204">
        <v>1661</v>
      </c>
      <c r="AY26" s="15">
        <v>0</v>
      </c>
      <c r="AZ26" s="15">
        <v>0</v>
      </c>
      <c r="BA26" s="15">
        <v>0</v>
      </c>
      <c r="BB26" s="15">
        <f>[3]SKONS!$J$174</f>
        <v>0</v>
      </c>
      <c r="BC26" s="16">
        <f>[3]SKONS!$N$174</f>
        <v>0</v>
      </c>
    </row>
    <row r="27" spans="1:55" s="1" customFormat="1">
      <c r="A27" s="147"/>
      <c r="B27" s="93" t="s">
        <v>100</v>
      </c>
      <c r="C27" s="31">
        <v>58</v>
      </c>
      <c r="D27" s="31">
        <v>94</v>
      </c>
      <c r="E27" s="31">
        <v>305</v>
      </c>
      <c r="F27" s="31">
        <v>486</v>
      </c>
      <c r="G27" s="31">
        <v>61517</v>
      </c>
      <c r="H27" s="31">
        <v>7084</v>
      </c>
      <c r="I27" s="31">
        <v>4250</v>
      </c>
      <c r="J27" s="31">
        <v>431</v>
      </c>
      <c r="K27" s="31">
        <v>352</v>
      </c>
      <c r="L27" s="30">
        <v>150</v>
      </c>
      <c r="M27" s="31">
        <v>102</v>
      </c>
      <c r="N27" s="15">
        <v>372</v>
      </c>
      <c r="O27" s="204">
        <f>[3]SKONS!$I$156</f>
        <v>7006</v>
      </c>
      <c r="P27" s="15">
        <f>[3]SKONS!$M$156</f>
        <v>5699</v>
      </c>
      <c r="Q27" s="16">
        <f>[4]SKONS!$Q$156</f>
        <v>7063</v>
      </c>
      <c r="R27" s="15">
        <v>93</v>
      </c>
      <c r="S27" s="15">
        <v>280</v>
      </c>
      <c r="T27" s="15">
        <v>54093</v>
      </c>
      <c r="U27" s="15">
        <v>0</v>
      </c>
      <c r="V27" s="15">
        <v>528</v>
      </c>
      <c r="W27" s="15">
        <v>431</v>
      </c>
      <c r="X27" s="15">
        <v>352</v>
      </c>
      <c r="Y27" s="204">
        <v>150</v>
      </c>
      <c r="Z27" s="15">
        <v>102</v>
      </c>
      <c r="AA27" s="15">
        <v>372</v>
      </c>
      <c r="AB27" s="15">
        <v>441</v>
      </c>
      <c r="AC27" s="15">
        <f>[3]SKONS!$K$156</f>
        <v>-9236.6450200000018</v>
      </c>
      <c r="AD27" s="16">
        <f>[3]SKONS!$O$156</f>
        <v>0</v>
      </c>
      <c r="AE27" s="15">
        <v>305</v>
      </c>
      <c r="AF27" s="15">
        <v>475</v>
      </c>
      <c r="AG27" s="15">
        <v>62257</v>
      </c>
      <c r="AH27" s="15">
        <v>7084</v>
      </c>
      <c r="AI27" s="15">
        <v>528</v>
      </c>
      <c r="AJ27" s="15">
        <v>431</v>
      </c>
      <c r="AK27" s="15">
        <v>352</v>
      </c>
      <c r="AL27" s="204">
        <v>150</v>
      </c>
      <c r="AM27" s="15">
        <v>102</v>
      </c>
      <c r="AN27" s="15">
        <v>372</v>
      </c>
      <c r="AO27" s="15">
        <v>7006</v>
      </c>
      <c r="AP27" s="15">
        <f>[3]SKONS!$L$156</f>
        <v>5699</v>
      </c>
      <c r="AQ27" s="16">
        <f>[3]SKONS!$P$156</f>
        <v>7062.9447223999996</v>
      </c>
      <c r="AR27" s="204">
        <v>24</v>
      </c>
      <c r="AS27" s="15">
        <v>54093</v>
      </c>
      <c r="AT27" s="15">
        <v>0</v>
      </c>
      <c r="AU27" s="15">
        <v>0</v>
      </c>
      <c r="AV27" s="15">
        <v>0</v>
      </c>
      <c r="AW27" s="15">
        <v>0</v>
      </c>
      <c r="AX27" s="204">
        <v>0</v>
      </c>
      <c r="AY27" s="15">
        <v>0</v>
      </c>
      <c r="AZ27" s="15">
        <v>0</v>
      </c>
      <c r="BA27" s="15">
        <v>0</v>
      </c>
      <c r="BB27" s="15">
        <f>[3]SKONS!$J$156</f>
        <v>0</v>
      </c>
      <c r="BC27" s="16">
        <f>[3]SKONS!$N$156</f>
        <v>0</v>
      </c>
    </row>
    <row r="28" spans="1:55" s="1" customFormat="1">
      <c r="A28" s="147"/>
      <c r="B28" s="93" t="s">
        <v>228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0">
        <v>0</v>
      </c>
      <c r="M28" s="31">
        <v>0</v>
      </c>
      <c r="N28" s="15">
        <v>0</v>
      </c>
      <c r="O28" s="204">
        <f>[3]SKONS!$I$172</f>
        <v>26</v>
      </c>
      <c r="P28" s="15">
        <f>[3]SKONS!$M$172</f>
        <v>11.984320000000002</v>
      </c>
      <c r="Q28" s="16">
        <f>[4]SKONS!$Q$172</f>
        <v>7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204">
        <v>0</v>
      </c>
      <c r="Z28" s="15">
        <v>0</v>
      </c>
      <c r="AA28" s="15">
        <v>0</v>
      </c>
      <c r="AB28" s="15">
        <v>17</v>
      </c>
      <c r="AC28" s="15">
        <f>[3]SKONS!$K$172</f>
        <v>11.924160000000029</v>
      </c>
      <c r="AD28" s="16">
        <f>[3]SKONS!$O$172</f>
        <v>2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204">
        <v>0</v>
      </c>
      <c r="AM28" s="15">
        <v>0</v>
      </c>
      <c r="AN28" s="15">
        <v>0</v>
      </c>
      <c r="AO28" s="15">
        <v>27</v>
      </c>
      <c r="AP28" s="15">
        <f>[3]SKONS!$L$172</f>
        <v>18.028939999999977</v>
      </c>
      <c r="AQ28" s="16">
        <f>[3]SKONS!$P$172</f>
        <v>1</v>
      </c>
      <c r="AR28" s="204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204">
        <v>0</v>
      </c>
      <c r="AY28" s="15">
        <v>0</v>
      </c>
      <c r="AZ28" s="15">
        <v>0</v>
      </c>
      <c r="BA28" s="15">
        <v>11</v>
      </c>
      <c r="BB28" s="15">
        <f>[3]SKONS!$J$172</f>
        <v>7.1432399999999916</v>
      </c>
      <c r="BC28" s="16">
        <f>[3]SKONS!$N$172</f>
        <v>2</v>
      </c>
    </row>
    <row r="29" spans="1:55" s="1" customFormat="1">
      <c r="A29" s="147"/>
      <c r="B29" s="93" t="s">
        <v>229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204">
        <f>[3]SKONS!$I$173</f>
        <v>207</v>
      </c>
      <c r="P29" s="15">
        <f>[3]SKONS!$M$173</f>
        <v>130.70740999999998</v>
      </c>
      <c r="Q29" s="16">
        <f>[4]SKONS!$Q$173</f>
        <v>130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204">
        <v>0</v>
      </c>
      <c r="Z29" s="15">
        <v>0</v>
      </c>
      <c r="AA29" s="15">
        <v>0</v>
      </c>
      <c r="AB29" s="15">
        <v>101</v>
      </c>
      <c r="AC29" s="15">
        <f>[3]SKONS!$K$173</f>
        <v>320.08</v>
      </c>
      <c r="AD29" s="16">
        <f>[3]SKONS!$O$173</f>
        <v>71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204">
        <v>0</v>
      </c>
      <c r="AM29" s="15">
        <v>0</v>
      </c>
      <c r="AN29" s="15">
        <v>0</v>
      </c>
      <c r="AO29" s="15">
        <v>232</v>
      </c>
      <c r="AP29" s="15">
        <f>[3]SKONS!$L$173</f>
        <v>162.97106000000002</v>
      </c>
      <c r="AQ29" s="16">
        <f>[3]SKONS!$P$173</f>
        <v>103</v>
      </c>
      <c r="AR29" s="204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204">
        <v>0</v>
      </c>
      <c r="AY29" s="15">
        <v>0</v>
      </c>
      <c r="AZ29" s="15">
        <v>0</v>
      </c>
      <c r="BA29" s="15">
        <v>44</v>
      </c>
      <c r="BB29" s="15">
        <f>[3]SKONS!$J$173</f>
        <v>132</v>
      </c>
      <c r="BC29" s="16">
        <f>[3]SKONS!$N$173</f>
        <v>31</v>
      </c>
    </row>
    <row r="30" spans="1:55" s="1" customFormat="1">
      <c r="A30" s="147"/>
      <c r="B30" s="93" t="s">
        <v>207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204">
        <f>[3]SKONS!$I$176</f>
        <v>0</v>
      </c>
      <c r="P30" s="15">
        <f>[3]SKONS!$M$176</f>
        <v>0</v>
      </c>
      <c r="Q30" s="16">
        <f>[4]SKONS!$Q$176</f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204">
        <v>0</v>
      </c>
      <c r="Z30" s="15">
        <v>0</v>
      </c>
      <c r="AA30" s="15">
        <v>0</v>
      </c>
      <c r="AB30" s="15">
        <v>0</v>
      </c>
      <c r="AC30" s="15">
        <f>[3]SKONS!$K$176</f>
        <v>0</v>
      </c>
      <c r="AD30" s="16">
        <f>[3]SKONS!$O$176</f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204">
        <v>0</v>
      </c>
      <c r="AM30" s="15">
        <v>0</v>
      </c>
      <c r="AN30" s="15">
        <v>0</v>
      </c>
      <c r="AO30" s="15">
        <v>0</v>
      </c>
      <c r="AP30" s="15">
        <f>[3]SKONS!$L$176</f>
        <v>0</v>
      </c>
      <c r="AQ30" s="16">
        <f>[3]SKONS!$P$176</f>
        <v>0</v>
      </c>
      <c r="AR30" s="204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204">
        <v>0</v>
      </c>
      <c r="AY30" s="15">
        <v>0</v>
      </c>
      <c r="AZ30" s="15">
        <v>0</v>
      </c>
      <c r="BA30" s="15">
        <v>0</v>
      </c>
      <c r="BB30" s="15">
        <f>[3]SKONS!$J$176</f>
        <v>0</v>
      </c>
      <c r="BC30" s="16">
        <f>[3]SKONS!$N$176</f>
        <v>0</v>
      </c>
    </row>
    <row r="31" spans="1:55" s="1" customFormat="1">
      <c r="A31" s="147"/>
      <c r="B31" s="93" t="s">
        <v>238</v>
      </c>
      <c r="C31" s="31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0">
        <v>0</v>
      </c>
      <c r="L31" s="30">
        <v>0</v>
      </c>
      <c r="M31" s="31">
        <v>0</v>
      </c>
      <c r="N31" s="15">
        <v>0</v>
      </c>
      <c r="O31" s="204">
        <f>[3]SKONS!$I$194</f>
        <v>0</v>
      </c>
      <c r="P31" s="15">
        <f>[3]SKONS!$M$194</f>
        <v>-583</v>
      </c>
      <c r="Q31" s="16">
        <f>[4]SKONS!$Q$194</f>
        <v>0</v>
      </c>
      <c r="R31" s="15">
        <v>-16</v>
      </c>
      <c r="S31" s="15">
        <v>-17</v>
      </c>
      <c r="T31" s="15">
        <v>0</v>
      </c>
      <c r="U31" s="15">
        <v>-2916</v>
      </c>
      <c r="V31" s="15">
        <v>0</v>
      </c>
      <c r="W31" s="15">
        <v>0</v>
      </c>
      <c r="X31" s="15">
        <v>0</v>
      </c>
      <c r="Y31" s="204">
        <v>0</v>
      </c>
      <c r="Z31" s="15">
        <v>0</v>
      </c>
      <c r="AA31" s="15">
        <v>0</v>
      </c>
      <c r="AB31" s="15">
        <v>0</v>
      </c>
      <c r="AC31" s="15">
        <f>[3]SKONS!$K$194</f>
        <v>-583</v>
      </c>
      <c r="AD31" s="16">
        <f>[3]SKONS!$O$194</f>
        <v>0</v>
      </c>
      <c r="AE31" s="15"/>
      <c r="AF31" s="15"/>
      <c r="AG31" s="15"/>
      <c r="AH31" s="15"/>
      <c r="AI31" s="15"/>
      <c r="AJ31" s="15"/>
      <c r="AK31" s="15"/>
      <c r="AL31" s="204">
        <v>0</v>
      </c>
      <c r="AM31" s="15">
        <v>0</v>
      </c>
      <c r="AN31" s="15">
        <v>0</v>
      </c>
      <c r="AO31" s="15">
        <v>0</v>
      </c>
      <c r="AP31" s="15">
        <f>[3]SKONS!$L$194</f>
        <v>-583</v>
      </c>
      <c r="AQ31" s="16">
        <f>[3]SKONS!$P$194</f>
        <v>0</v>
      </c>
      <c r="AR31" s="204">
        <v>0</v>
      </c>
      <c r="AS31" s="15">
        <v>0</v>
      </c>
      <c r="AT31" s="15">
        <v>-3528</v>
      </c>
      <c r="AU31" s="15">
        <v>0</v>
      </c>
      <c r="AV31" s="15">
        <v>0</v>
      </c>
      <c r="AW31" s="15">
        <v>0</v>
      </c>
      <c r="AX31" s="204">
        <v>0</v>
      </c>
      <c r="AY31" s="15">
        <v>0</v>
      </c>
      <c r="AZ31" s="15">
        <v>0</v>
      </c>
      <c r="BA31" s="15">
        <v>0</v>
      </c>
      <c r="BB31" s="15">
        <f>[3]SKONS!$J$194</f>
        <v>0</v>
      </c>
      <c r="BC31" s="16">
        <f>[3]SKONS!$N$194</f>
        <v>0</v>
      </c>
    </row>
    <row r="32" spans="1:55" s="1" customFormat="1" hidden="1" outlineLevel="1">
      <c r="A32" s="147"/>
      <c r="B32" s="93" t="s">
        <v>101</v>
      </c>
      <c r="C32" s="31">
        <v>-353</v>
      </c>
      <c r="D32" s="31">
        <v>-188</v>
      </c>
      <c r="E32" s="31">
        <v>0</v>
      </c>
      <c r="F32" s="31">
        <v>141</v>
      </c>
      <c r="G32" s="31">
        <v>-19</v>
      </c>
      <c r="H32" s="31">
        <v>0</v>
      </c>
      <c r="I32" s="31">
        <v>0</v>
      </c>
      <c r="J32" s="31">
        <v>0</v>
      </c>
      <c r="K32" s="31">
        <v>0</v>
      </c>
      <c r="L32" s="30">
        <v>0</v>
      </c>
      <c r="M32" s="31">
        <v>0</v>
      </c>
      <c r="N32" s="15">
        <v>0</v>
      </c>
      <c r="O32" s="204">
        <f>[3]SKONS!$I$195</f>
        <v>0</v>
      </c>
      <c r="P32" s="15">
        <f>[3]SKONS!$M$195</f>
        <v>0</v>
      </c>
      <c r="Q32" s="16">
        <f>[4]SKONS!$Q$195</f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204">
        <v>0</v>
      </c>
      <c r="Z32" s="15">
        <v>0</v>
      </c>
      <c r="AA32" s="15">
        <v>0</v>
      </c>
      <c r="AB32" s="15">
        <v>0</v>
      </c>
      <c r="AC32" s="15">
        <f>[3]SKONS!$K$195</f>
        <v>0</v>
      </c>
      <c r="AD32" s="16">
        <f>[3]SKONS!$O$195</f>
        <v>0</v>
      </c>
      <c r="AE32" s="15">
        <v>-23</v>
      </c>
      <c r="AF32" s="15">
        <v>-29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204">
        <v>0</v>
      </c>
      <c r="AM32" s="15">
        <v>0</v>
      </c>
      <c r="AN32" s="15">
        <v>0</v>
      </c>
      <c r="AO32" s="15">
        <v>0</v>
      </c>
      <c r="AP32" s="15">
        <f>[3]SKONS!$L$195</f>
        <v>0</v>
      </c>
      <c r="AQ32" s="16">
        <f>[3]SKONS!$P$195</f>
        <v>0</v>
      </c>
      <c r="AR32" s="204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204">
        <v>0</v>
      </c>
      <c r="AY32" s="15">
        <v>0</v>
      </c>
      <c r="AZ32" s="15">
        <v>0</v>
      </c>
      <c r="BA32" s="15">
        <v>0</v>
      </c>
      <c r="BB32" s="15">
        <f>[3]SKONS!$J$195</f>
        <v>0</v>
      </c>
      <c r="BC32" s="16">
        <f>[3]SKONS!$N$195</f>
        <v>0</v>
      </c>
    </row>
    <row r="33" spans="1:55" s="1" customFormat="1" collapsed="1">
      <c r="A33" s="145"/>
      <c r="B33" s="137" t="s">
        <v>102</v>
      </c>
      <c r="C33" s="26">
        <v>0</v>
      </c>
      <c r="D33" s="26">
        <v>0</v>
      </c>
      <c r="E33" s="26">
        <v>0</v>
      </c>
      <c r="F33" s="26">
        <v>-596800</v>
      </c>
      <c r="G33" s="26">
        <v>34971</v>
      </c>
      <c r="H33" s="26">
        <v>-962</v>
      </c>
      <c r="I33" s="26">
        <v>-44352</v>
      </c>
      <c r="J33" s="26">
        <v>-60450</v>
      </c>
      <c r="K33" s="26">
        <v>-107163</v>
      </c>
      <c r="L33" s="191">
        <v>-104930</v>
      </c>
      <c r="M33" s="26">
        <v>-99784</v>
      </c>
      <c r="N33" s="11">
        <v>-99669</v>
      </c>
      <c r="O33" s="278">
        <f>[3]SKONS!$I$196</f>
        <v>-142675.09999999998</v>
      </c>
      <c r="P33" s="11">
        <f>[3]SKONS!$M$196</f>
        <v>-100948</v>
      </c>
      <c r="Q33" s="12">
        <f>[4]SKONS!$Q$196</f>
        <v>-110882</v>
      </c>
      <c r="R33" s="11">
        <v>0</v>
      </c>
      <c r="S33" s="11">
        <v>-506098</v>
      </c>
      <c r="T33" s="11">
        <v>0</v>
      </c>
      <c r="U33" s="11">
        <v>95015</v>
      </c>
      <c r="V33" s="11">
        <v>-13</v>
      </c>
      <c r="W33" s="11">
        <v>-5174</v>
      </c>
      <c r="X33" s="11">
        <v>-4087</v>
      </c>
      <c r="Y33" s="278">
        <v>-3797</v>
      </c>
      <c r="Z33" s="11">
        <v>54720</v>
      </c>
      <c r="AA33" s="11">
        <v>-3686</v>
      </c>
      <c r="AB33" s="11">
        <v>-6654</v>
      </c>
      <c r="AC33" s="11">
        <f>[3]SKONS!$K$196</f>
        <v>-252</v>
      </c>
      <c r="AD33" s="12">
        <f>[3]SKONS!$O$196</f>
        <v>-7327</v>
      </c>
      <c r="AE33" s="11">
        <v>0</v>
      </c>
      <c r="AF33" s="11">
        <v>-596841</v>
      </c>
      <c r="AG33" s="11">
        <v>-134969</v>
      </c>
      <c r="AH33" s="11">
        <v>8603</v>
      </c>
      <c r="AI33" s="11">
        <v>-39573</v>
      </c>
      <c r="AJ33" s="11">
        <v>-55615</v>
      </c>
      <c r="AK33" s="11">
        <v>-104840</v>
      </c>
      <c r="AL33" s="278">
        <v>-102934</v>
      </c>
      <c r="AM33" s="11">
        <v>-77614</v>
      </c>
      <c r="AN33" s="11">
        <v>-93297</v>
      </c>
      <c r="AO33" s="11">
        <v>-142769</v>
      </c>
      <c r="AP33" s="11">
        <f>[3]SKONS!$L$196</f>
        <v>-102210</v>
      </c>
      <c r="AQ33" s="12">
        <f>[3]SKONS!$P$196</f>
        <v>-111233</v>
      </c>
      <c r="AR33" s="278">
        <v>-506098</v>
      </c>
      <c r="AS33" s="11">
        <v>0</v>
      </c>
      <c r="AT33" s="11">
        <v>75683</v>
      </c>
      <c r="AU33" s="11">
        <v>-13</v>
      </c>
      <c r="AV33" s="11">
        <v>-182</v>
      </c>
      <c r="AW33" s="11">
        <v>-44</v>
      </c>
      <c r="AX33" s="278">
        <v>-13</v>
      </c>
      <c r="AY33" s="11">
        <v>57144</v>
      </c>
      <c r="AZ33" s="11">
        <v>-1684</v>
      </c>
      <c r="BA33" s="11">
        <v>-2952</v>
      </c>
      <c r="BB33" s="11">
        <f>[3]SKONS!$J$196</f>
        <v>-2414.9962700000001</v>
      </c>
      <c r="BC33" s="12">
        <f>[3]SKONS!$N$196</f>
        <v>-2381</v>
      </c>
    </row>
    <row r="34" spans="1:55" s="1" customFormat="1">
      <c r="A34" s="147"/>
      <c r="B34" s="93" t="s">
        <v>237</v>
      </c>
      <c r="C34" s="31">
        <v>0</v>
      </c>
      <c r="D34" s="31">
        <v>0</v>
      </c>
      <c r="E34" s="31">
        <v>0</v>
      </c>
      <c r="F34" s="31">
        <v>-596800</v>
      </c>
      <c r="G34" s="31">
        <v>-135029</v>
      </c>
      <c r="H34" s="31">
        <v>-61002</v>
      </c>
      <c r="I34" s="31">
        <v>-33141</v>
      </c>
      <c r="J34" s="31">
        <v>-50568</v>
      </c>
      <c r="K34" s="31">
        <v>-100715</v>
      </c>
      <c r="L34" s="30">
        <v>-99092</v>
      </c>
      <c r="M34" s="31">
        <v>-90257</v>
      </c>
      <c r="N34" s="15">
        <v>-92338</v>
      </c>
      <c r="O34" s="204">
        <f>[3]SKONS!$I$209</f>
        <v>-133449</v>
      </c>
      <c r="P34" s="15">
        <f>[3]SKONS!$M$209</f>
        <v>-100716</v>
      </c>
      <c r="Q34" s="16">
        <f>[4]SKONS!$Q$210</f>
        <v>-105208</v>
      </c>
      <c r="R34" s="15">
        <v>0</v>
      </c>
      <c r="S34" s="15">
        <v>-506098</v>
      </c>
      <c r="T34" s="15">
        <v>0</v>
      </c>
      <c r="U34" s="15">
        <v>0</v>
      </c>
      <c r="V34" s="15">
        <v>0</v>
      </c>
      <c r="W34" s="15">
        <v>-202</v>
      </c>
      <c r="X34" s="15">
        <v>0</v>
      </c>
      <c r="Y34" s="204">
        <v>0</v>
      </c>
      <c r="Z34" s="15">
        <v>0</v>
      </c>
      <c r="AA34" s="15">
        <v>0</v>
      </c>
      <c r="AB34" s="15">
        <v>0</v>
      </c>
      <c r="AC34" s="15">
        <f>[3]SKONS!$K$209</f>
        <v>0</v>
      </c>
      <c r="AD34" s="16">
        <f>[3]SKONS!$O$209</f>
        <v>-29</v>
      </c>
      <c r="AE34" s="15">
        <v>0</v>
      </c>
      <c r="AF34" s="15">
        <v>-596841</v>
      </c>
      <c r="AG34" s="15">
        <v>-134969</v>
      </c>
      <c r="AH34" s="15">
        <v>-60975</v>
      </c>
      <c r="AI34" s="15">
        <v>-33141</v>
      </c>
      <c r="AJ34" s="15">
        <v>-50568</v>
      </c>
      <c r="AK34" s="15">
        <v>-100715</v>
      </c>
      <c r="AL34" s="204">
        <v>-99114</v>
      </c>
      <c r="AM34" s="15">
        <v>-90257</v>
      </c>
      <c r="AN34" s="15">
        <v>-92338</v>
      </c>
      <c r="AO34" s="15">
        <v>-133402</v>
      </c>
      <c r="AP34" s="15">
        <f>[3]SKONS!$L$209</f>
        <v>-100716</v>
      </c>
      <c r="AQ34" s="16">
        <f>[3]SKONS!$P$209</f>
        <v>-105208</v>
      </c>
      <c r="AR34" s="204">
        <v>-506098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204">
        <v>0</v>
      </c>
      <c r="AY34" s="15">
        <v>0</v>
      </c>
      <c r="AZ34" s="15">
        <v>0</v>
      </c>
      <c r="BA34" s="15">
        <v>0</v>
      </c>
      <c r="BB34" s="15">
        <f>[3]SKONS!$J$209</f>
        <v>0</v>
      </c>
      <c r="BC34" s="16">
        <f>[3]SKONS!$N$209</f>
        <v>-29</v>
      </c>
    </row>
    <row r="35" spans="1:55" s="1" customFormat="1">
      <c r="A35" s="147"/>
      <c r="B35" s="93" t="s">
        <v>230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-15656</v>
      </c>
      <c r="I35" s="31">
        <v>-11198</v>
      </c>
      <c r="J35" s="31">
        <v>-9506</v>
      </c>
      <c r="K35" s="31">
        <v>-6713</v>
      </c>
      <c r="L35" s="30">
        <v>-5779</v>
      </c>
      <c r="M35" s="31">
        <v>-7642</v>
      </c>
      <c r="N35" s="15">
        <v>-7300</v>
      </c>
      <c r="O35" s="204">
        <f>[3]SKONS!$I$210</f>
        <v>-7275</v>
      </c>
      <c r="P35" s="15">
        <f>[3]SKONS!$M$210</f>
        <v>-7300</v>
      </c>
      <c r="Q35" s="16">
        <f>[4]SKONS!$Q$211</f>
        <v>-5452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-4729</v>
      </c>
      <c r="X35" s="15">
        <v>-3920</v>
      </c>
      <c r="Y35" s="204">
        <v>-3770</v>
      </c>
      <c r="Z35" s="15">
        <v>-3998</v>
      </c>
      <c r="AA35" s="15">
        <v>-3655</v>
      </c>
      <c r="AB35" s="15">
        <v>-3644</v>
      </c>
      <c r="AC35" s="15">
        <f>[3]SKONS!$K$210</f>
        <v>-3656</v>
      </c>
      <c r="AD35" s="16">
        <f>[3]SKONS!$O$210</f>
        <v>-2732</v>
      </c>
      <c r="AE35" s="15">
        <v>0</v>
      </c>
      <c r="AF35" s="15">
        <v>0</v>
      </c>
      <c r="AG35" s="15">
        <v>0</v>
      </c>
      <c r="AH35" s="15">
        <v>-7865</v>
      </c>
      <c r="AI35" s="15">
        <v>-6419</v>
      </c>
      <c r="AJ35" s="15">
        <v>-4729</v>
      </c>
      <c r="AK35" s="15">
        <v>-3920</v>
      </c>
      <c r="AL35" s="204">
        <v>-3770</v>
      </c>
      <c r="AM35" s="15">
        <v>-5642</v>
      </c>
      <c r="AN35" s="15">
        <v>-5300</v>
      </c>
      <c r="AO35" s="15">
        <v>-5276</v>
      </c>
      <c r="AP35" s="15">
        <f>[3]SKONS!$L$210</f>
        <v>-5300</v>
      </c>
      <c r="AQ35" s="16">
        <f>[3]SKONS!$P$210</f>
        <v>-3452</v>
      </c>
      <c r="AR35" s="204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204">
        <v>0</v>
      </c>
      <c r="AY35" s="15">
        <v>-1988</v>
      </c>
      <c r="AZ35" s="15">
        <v>-1668</v>
      </c>
      <c r="BA35" s="15">
        <v>-1656</v>
      </c>
      <c r="BB35" s="15">
        <f>[3]SKONS!$J$210</f>
        <v>-1656</v>
      </c>
      <c r="BC35" s="16">
        <f>[3]SKONS!$N$210</f>
        <v>-744</v>
      </c>
    </row>
    <row r="36" spans="1:55" s="1" customFormat="1">
      <c r="A36" s="147"/>
      <c r="B36" s="93" t="s">
        <v>178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0">
        <v>0</v>
      </c>
      <c r="M36" s="31">
        <v>-1267</v>
      </c>
      <c r="N36" s="15">
        <v>0</v>
      </c>
      <c r="O36" s="204">
        <f>[3]SKONS!$I$218</f>
        <v>0</v>
      </c>
      <c r="P36" s="15">
        <f>[3]SKONS!$M$218</f>
        <v>0</v>
      </c>
      <c r="Q36" s="16">
        <f>[4]SKONS!$Q$220</f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204">
        <v>0</v>
      </c>
      <c r="Z36" s="15">
        <v>0</v>
      </c>
      <c r="AA36" s="15">
        <v>0</v>
      </c>
      <c r="AB36" s="15">
        <v>0</v>
      </c>
      <c r="AC36" s="15">
        <f>[3]SKONS!$K$218</f>
        <v>0</v>
      </c>
      <c r="AD36" s="16">
        <f>[3]SKONS!$O$218</f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204">
        <v>0</v>
      </c>
      <c r="AM36" s="15">
        <v>-814</v>
      </c>
      <c r="AN36" s="15">
        <v>0</v>
      </c>
      <c r="AO36" s="15">
        <v>0</v>
      </c>
      <c r="AP36" s="15">
        <f>[3]SKONS!$L$218</f>
        <v>0</v>
      </c>
      <c r="AQ36" s="16">
        <f>[3]SKONS!$P$218</f>
        <v>0</v>
      </c>
      <c r="AR36" s="204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204">
        <v>0</v>
      </c>
      <c r="AY36" s="15">
        <v>0</v>
      </c>
      <c r="AZ36" s="15">
        <v>0</v>
      </c>
      <c r="BA36" s="15">
        <v>0</v>
      </c>
      <c r="BB36" s="15">
        <f>[3]SKONS!$J$218</f>
        <v>0</v>
      </c>
      <c r="BC36" s="16">
        <f>[3]SKONS!$N$218</f>
        <v>0</v>
      </c>
    </row>
    <row r="37" spans="1:55" s="1" customFormat="1">
      <c r="A37" s="147"/>
      <c r="B37" s="93" t="s">
        <v>103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13</v>
      </c>
      <c r="I37" s="31">
        <v>-13</v>
      </c>
      <c r="J37" s="31">
        <v>0</v>
      </c>
      <c r="K37" s="31">
        <v>0</v>
      </c>
      <c r="L37" s="30">
        <v>0</v>
      </c>
      <c r="M37" s="31">
        <v>0</v>
      </c>
      <c r="N37" s="15">
        <v>0</v>
      </c>
      <c r="O37" s="204">
        <f>[3]SKONS!$I$204</f>
        <v>0</v>
      </c>
      <c r="P37" s="15">
        <f>[3]SKONS!$M$204</f>
        <v>0</v>
      </c>
      <c r="Q37" s="16">
        <f>[4]SKONS!$Q$205</f>
        <v>0</v>
      </c>
      <c r="R37" s="15">
        <v>0</v>
      </c>
      <c r="S37" s="15">
        <v>0</v>
      </c>
      <c r="T37" s="15">
        <v>0</v>
      </c>
      <c r="U37" s="15">
        <v>19332</v>
      </c>
      <c r="V37" s="15">
        <v>-13</v>
      </c>
      <c r="W37" s="15">
        <v>0</v>
      </c>
      <c r="X37" s="15">
        <v>0</v>
      </c>
      <c r="Y37" s="204">
        <v>0</v>
      </c>
      <c r="Z37" s="15">
        <v>59303</v>
      </c>
      <c r="AA37" s="15">
        <v>0</v>
      </c>
      <c r="AB37" s="15">
        <v>0</v>
      </c>
      <c r="AC37" s="15">
        <f>[3]SKONS!$K$204</f>
        <v>0</v>
      </c>
      <c r="AD37" s="16">
        <f>[3]SKONS!$O$204</f>
        <v>0</v>
      </c>
      <c r="AE37" s="15">
        <v>0</v>
      </c>
      <c r="AF37" s="15">
        <v>0</v>
      </c>
      <c r="AG37" s="15">
        <v>0</v>
      </c>
      <c r="AH37" s="15">
        <v>1760</v>
      </c>
      <c r="AI37" s="15">
        <v>-13</v>
      </c>
      <c r="AJ37" s="15">
        <v>0</v>
      </c>
      <c r="AK37" s="15">
        <v>0</v>
      </c>
      <c r="AL37" s="204">
        <v>0</v>
      </c>
      <c r="AM37" s="15">
        <v>19700</v>
      </c>
      <c r="AN37" s="15">
        <v>0</v>
      </c>
      <c r="AO37" s="15">
        <v>0</v>
      </c>
      <c r="AP37" s="15">
        <f>[3]SKONS!$L$204</f>
        <v>0</v>
      </c>
      <c r="AQ37" s="16">
        <f>[3]SKONS!$P$204</f>
        <v>0</v>
      </c>
      <c r="AR37" s="204">
        <v>0</v>
      </c>
      <c r="AS37" s="15">
        <v>0</v>
      </c>
      <c r="AT37" s="15">
        <v>0</v>
      </c>
      <c r="AU37" s="15">
        <v>-13</v>
      </c>
      <c r="AV37" s="15">
        <v>0</v>
      </c>
      <c r="AW37" s="15">
        <v>0</v>
      </c>
      <c r="AX37" s="204">
        <v>0</v>
      </c>
      <c r="AY37" s="15">
        <v>59700</v>
      </c>
      <c r="AZ37" s="15">
        <v>0</v>
      </c>
      <c r="BA37" s="15">
        <v>0</v>
      </c>
      <c r="BB37" s="15">
        <f>[3]SKONS!$J$204</f>
        <v>0</v>
      </c>
      <c r="BC37" s="16">
        <f>[3]SKONS!$N$204</f>
        <v>0</v>
      </c>
    </row>
    <row r="38" spans="1:55" s="1" customFormat="1">
      <c r="A38" s="147"/>
      <c r="B38" s="93" t="s">
        <v>231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0">
        <v>0</v>
      </c>
      <c r="M38" s="31">
        <v>0</v>
      </c>
      <c r="N38" s="15">
        <v>0</v>
      </c>
      <c r="O38" s="204">
        <f>[3]SKONS!$I$220</f>
        <v>-4910.3</v>
      </c>
      <c r="P38" s="15">
        <f>[3]SKONS!$M$220</f>
        <v>-5304</v>
      </c>
      <c r="Q38" s="16">
        <f>[4]SKONS!$Q$222</f>
        <v>-5582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204">
        <v>0</v>
      </c>
      <c r="Z38" s="15">
        <v>0</v>
      </c>
      <c r="AA38" s="15">
        <v>0</v>
      </c>
      <c r="AB38" s="15">
        <v>-2641</v>
      </c>
      <c r="AC38" s="15">
        <f>[3]SKONS!$K$220</f>
        <v>-2658.55</v>
      </c>
      <c r="AD38" s="16">
        <f>[3]SKONS!$O$220</f>
        <v>-2792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204">
        <v>0</v>
      </c>
      <c r="AM38" s="15">
        <v>0</v>
      </c>
      <c r="AN38" s="15">
        <v>0</v>
      </c>
      <c r="AO38" s="15">
        <v>-3547</v>
      </c>
      <c r="AP38" s="15">
        <f>[3]SKONS!$L$220</f>
        <v>-3976.2186499999998</v>
      </c>
      <c r="AQ38" s="16">
        <f>[3]SKONS!$P$220</f>
        <v>-4141</v>
      </c>
      <c r="AR38" s="204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204">
        <v>0</v>
      </c>
      <c r="AY38" s="15">
        <v>0</v>
      </c>
      <c r="AZ38" s="15">
        <v>0</v>
      </c>
      <c r="BA38" s="15">
        <v>-1114</v>
      </c>
      <c r="BB38" s="15">
        <f>[3]SKONS!$J$220</f>
        <v>-1379</v>
      </c>
      <c r="BC38" s="16">
        <f>[3]SKONS!$N$220</f>
        <v>-1503</v>
      </c>
    </row>
    <row r="39" spans="1:55" s="1" customFormat="1">
      <c r="A39" s="150"/>
      <c r="B39" s="138" t="s">
        <v>232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190">
        <v>0</v>
      </c>
      <c r="M39" s="29">
        <v>0</v>
      </c>
      <c r="N39" s="17">
        <v>0</v>
      </c>
      <c r="O39" s="272">
        <f>[3]SKONS!$I$219</f>
        <v>-745</v>
      </c>
      <c r="P39" s="17">
        <f>[3]SKONS!$M$219</f>
        <v>-621</v>
      </c>
      <c r="Q39" s="18">
        <f>[4]SKONS!$Q$221</f>
        <v>-353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72">
        <v>0</v>
      </c>
      <c r="Z39" s="17">
        <v>0</v>
      </c>
      <c r="AA39" s="17">
        <v>0</v>
      </c>
      <c r="AB39" s="17">
        <v>-369</v>
      </c>
      <c r="AC39" s="17">
        <f>[3]SKONS!$K$219</f>
        <v>-328.44897000000003</v>
      </c>
      <c r="AD39" s="18">
        <f>[3]SKONS!$O$219</f>
        <v>-194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272">
        <v>0</v>
      </c>
      <c r="AM39" s="17">
        <v>0</v>
      </c>
      <c r="AN39" s="17">
        <v>0</v>
      </c>
      <c r="AO39" s="17">
        <v>-545</v>
      </c>
      <c r="AP39" s="17">
        <f>[3]SKONS!$L$219</f>
        <v>-476.78134999999997</v>
      </c>
      <c r="AQ39" s="18">
        <f>[3]SKONS!$P$219</f>
        <v>-294</v>
      </c>
      <c r="AR39" s="272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272">
        <v>0</v>
      </c>
      <c r="AY39" s="17">
        <v>0</v>
      </c>
      <c r="AZ39" s="17">
        <v>0</v>
      </c>
      <c r="BA39" s="17">
        <v>-182</v>
      </c>
      <c r="BB39" s="15">
        <f>[3]SKONS!$J$219</f>
        <v>-166.99627000000001</v>
      </c>
      <c r="BC39" s="16">
        <f>[3]SKONS!$N$219</f>
        <v>-105</v>
      </c>
    </row>
    <row r="40" spans="1:55" s="1" customFormat="1">
      <c r="A40" s="150"/>
      <c r="B40" s="138" t="s">
        <v>104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-376</v>
      </c>
      <c r="K40" s="29">
        <v>-219</v>
      </c>
      <c r="L40" s="190">
        <v>-60</v>
      </c>
      <c r="M40" s="29">
        <v>-63</v>
      </c>
      <c r="N40" s="17">
        <v>-31</v>
      </c>
      <c r="O40" s="272">
        <v>0</v>
      </c>
      <c r="P40" s="17">
        <v>0</v>
      </c>
      <c r="Q40" s="18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-243</v>
      </c>
      <c r="X40" s="17">
        <v>-167</v>
      </c>
      <c r="Y40" s="272">
        <v>-27</v>
      </c>
      <c r="Z40" s="17">
        <v>-30</v>
      </c>
      <c r="AA40" s="17">
        <v>-31</v>
      </c>
      <c r="AB40" s="17">
        <v>0</v>
      </c>
      <c r="AC40" s="17">
        <v>0</v>
      </c>
      <c r="AD40" s="18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-318</v>
      </c>
      <c r="AK40" s="17">
        <v>-205</v>
      </c>
      <c r="AL40" s="272">
        <v>-50</v>
      </c>
      <c r="AM40" s="17">
        <v>-46</v>
      </c>
      <c r="AN40" s="17">
        <v>-31</v>
      </c>
      <c r="AO40" s="17">
        <v>0</v>
      </c>
      <c r="AP40" s="17">
        <v>0</v>
      </c>
      <c r="AQ40" s="18">
        <v>0</v>
      </c>
      <c r="AR40" s="272">
        <v>0</v>
      </c>
      <c r="AS40" s="17">
        <v>0</v>
      </c>
      <c r="AT40" s="17">
        <v>0</v>
      </c>
      <c r="AU40" s="17">
        <v>0</v>
      </c>
      <c r="AV40" s="17">
        <v>-182</v>
      </c>
      <c r="AW40" s="17">
        <v>-44</v>
      </c>
      <c r="AX40" s="272">
        <v>-13</v>
      </c>
      <c r="AY40" s="17">
        <v>-13</v>
      </c>
      <c r="AZ40" s="17">
        <v>-16</v>
      </c>
      <c r="BA40" s="17">
        <v>0</v>
      </c>
      <c r="BB40" s="15">
        <v>0</v>
      </c>
      <c r="BC40" s="16">
        <v>0</v>
      </c>
    </row>
    <row r="41" spans="1:55" s="1" customFormat="1">
      <c r="A41" s="150"/>
      <c r="B41" s="138" t="s">
        <v>188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190">
        <v>0</v>
      </c>
      <c r="M41" s="29">
        <v>0</v>
      </c>
      <c r="N41" s="17">
        <v>0</v>
      </c>
      <c r="O41" s="272">
        <v>0</v>
      </c>
      <c r="P41" s="17">
        <v>0</v>
      </c>
      <c r="Q41" s="18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72">
        <v>0</v>
      </c>
      <c r="Z41" s="17">
        <v>0</v>
      </c>
      <c r="AA41" s="17">
        <v>0</v>
      </c>
      <c r="AB41" s="17">
        <v>0</v>
      </c>
      <c r="AC41" s="17">
        <v>0</v>
      </c>
      <c r="AD41" s="18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272">
        <v>0</v>
      </c>
      <c r="AM41" s="17">
        <v>0</v>
      </c>
      <c r="AN41" s="17">
        <v>4372</v>
      </c>
      <c r="AO41" s="17">
        <v>0</v>
      </c>
      <c r="AP41" s="17">
        <v>0</v>
      </c>
      <c r="AQ41" s="18">
        <v>0</v>
      </c>
      <c r="AR41" s="272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272">
        <v>0</v>
      </c>
      <c r="AY41" s="17">
        <v>0</v>
      </c>
      <c r="AZ41" s="17">
        <v>0</v>
      </c>
      <c r="BA41" s="17">
        <v>0</v>
      </c>
      <c r="BB41" s="15">
        <v>0</v>
      </c>
      <c r="BC41" s="16">
        <v>0</v>
      </c>
    </row>
    <row r="42" spans="1:55" s="1" customFormat="1">
      <c r="A42" s="150"/>
      <c r="B42" s="138" t="s">
        <v>204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190">
        <v>0</v>
      </c>
      <c r="M42" s="29">
        <v>0</v>
      </c>
      <c r="N42" s="17">
        <v>0</v>
      </c>
      <c r="O42" s="272">
        <f>[3]SKONS!$I$198</f>
        <v>3704.2</v>
      </c>
      <c r="P42" s="17">
        <f>[3]SKONS!$M$198</f>
        <v>13499</v>
      </c>
      <c r="Q42" s="18">
        <f>[4]SKONS!$Q$198</f>
        <v>9928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272">
        <v>0</v>
      </c>
      <c r="Z42" s="17">
        <v>0</v>
      </c>
      <c r="AA42" s="17">
        <v>0</v>
      </c>
      <c r="AB42" s="17">
        <v>0</v>
      </c>
      <c r="AC42" s="17">
        <f>[3]SKONS!$K$198</f>
        <v>6391</v>
      </c>
      <c r="AD42" s="18">
        <f>[3]SKONS!$O$198</f>
        <v>1956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272">
        <v>0</v>
      </c>
      <c r="AM42" s="17">
        <v>0</v>
      </c>
      <c r="AN42" s="17">
        <v>0</v>
      </c>
      <c r="AO42" s="17">
        <v>0</v>
      </c>
      <c r="AP42" s="17">
        <f>[3]SKONS!$L$198</f>
        <v>8259</v>
      </c>
      <c r="AQ42" s="18">
        <f>[3]SKONS!$P$198</f>
        <v>4426</v>
      </c>
      <c r="AR42" s="272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272">
        <v>0</v>
      </c>
      <c r="AY42" s="17">
        <v>0</v>
      </c>
      <c r="AZ42" s="17">
        <v>0</v>
      </c>
      <c r="BA42" s="17">
        <v>0</v>
      </c>
      <c r="BB42" s="15">
        <f>[3]SKONS!$J$198</f>
        <v>787</v>
      </c>
      <c r="BC42" s="16">
        <f>[3]SKONS!$N$198</f>
        <v>0</v>
      </c>
    </row>
    <row r="43" spans="1:55" s="1" customFormat="1">
      <c r="A43" s="147"/>
      <c r="B43" s="93" t="s">
        <v>105</v>
      </c>
      <c r="C43" s="31">
        <v>0</v>
      </c>
      <c r="D43" s="31">
        <v>0</v>
      </c>
      <c r="E43" s="31">
        <v>0</v>
      </c>
      <c r="F43" s="31">
        <v>0</v>
      </c>
      <c r="G43" s="31">
        <v>170000</v>
      </c>
      <c r="H43" s="31">
        <v>75683</v>
      </c>
      <c r="I43" s="31">
        <v>0</v>
      </c>
      <c r="J43" s="31">
        <v>0</v>
      </c>
      <c r="K43" s="31">
        <v>125000</v>
      </c>
      <c r="L43" s="30">
        <v>0</v>
      </c>
      <c r="M43" s="31">
        <v>119929</v>
      </c>
      <c r="N43" s="15">
        <v>0</v>
      </c>
      <c r="O43" s="204">
        <f>[3]SKONS!$I$207</f>
        <v>0</v>
      </c>
      <c r="P43" s="15">
        <f>[3]SKONS!$M$207</f>
        <v>0</v>
      </c>
      <c r="Q43" s="16">
        <f>[4]SKONS!$Q$208</f>
        <v>0</v>
      </c>
      <c r="R43" s="15">
        <v>0</v>
      </c>
      <c r="S43" s="15">
        <v>0</v>
      </c>
      <c r="T43" s="15">
        <v>0</v>
      </c>
      <c r="U43" s="15">
        <v>75683</v>
      </c>
      <c r="V43" s="15">
        <v>0</v>
      </c>
      <c r="W43" s="15">
        <v>0</v>
      </c>
      <c r="X43" s="15">
        <v>0</v>
      </c>
      <c r="Y43" s="204">
        <v>0</v>
      </c>
      <c r="Z43" s="15">
        <v>119929</v>
      </c>
      <c r="AA43" s="15">
        <v>0</v>
      </c>
      <c r="AB43" s="15">
        <v>0</v>
      </c>
      <c r="AC43" s="15">
        <f>[3]SKONS!$K$207</f>
        <v>0</v>
      </c>
      <c r="AD43" s="16">
        <f>[3]SKONS!$O$207</f>
        <v>0</v>
      </c>
      <c r="AE43" s="15">
        <v>0</v>
      </c>
      <c r="AF43" s="15">
        <v>0</v>
      </c>
      <c r="AG43" s="15">
        <v>0</v>
      </c>
      <c r="AH43" s="15">
        <v>75683</v>
      </c>
      <c r="AI43" s="15">
        <v>0</v>
      </c>
      <c r="AJ43" s="15">
        <v>0</v>
      </c>
      <c r="AK43" s="15">
        <v>0</v>
      </c>
      <c r="AL43" s="204">
        <v>0</v>
      </c>
      <c r="AM43" s="15">
        <v>119929</v>
      </c>
      <c r="AN43" s="15">
        <v>0</v>
      </c>
      <c r="AO43" s="15">
        <v>0</v>
      </c>
      <c r="AP43" s="15">
        <f>[3]SKONS!$L$207</f>
        <v>0</v>
      </c>
      <c r="AQ43" s="16">
        <f>[3]SKONS!$P$207</f>
        <v>0</v>
      </c>
      <c r="AR43" s="204">
        <v>0</v>
      </c>
      <c r="AS43" s="15">
        <v>0</v>
      </c>
      <c r="AT43" s="15">
        <v>75683</v>
      </c>
      <c r="AU43" s="15">
        <v>0</v>
      </c>
      <c r="AV43" s="15">
        <v>0</v>
      </c>
      <c r="AW43" s="15">
        <v>0</v>
      </c>
      <c r="AX43" s="204">
        <v>0</v>
      </c>
      <c r="AY43" s="15">
        <v>119929</v>
      </c>
      <c r="AZ43" s="15">
        <v>0</v>
      </c>
      <c r="BA43" s="15">
        <v>0</v>
      </c>
      <c r="BB43" s="15">
        <f>[3]SKONS!$J$207</f>
        <v>0</v>
      </c>
      <c r="BC43" s="16">
        <f>[3]SKONS!$N$207</f>
        <v>0</v>
      </c>
    </row>
    <row r="44" spans="1:55" s="1" customFormat="1">
      <c r="A44" s="147"/>
      <c r="B44" s="93" t="s">
        <v>166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-124516</v>
      </c>
      <c r="L44" s="30">
        <v>0</v>
      </c>
      <c r="M44" s="31">
        <v>-120484</v>
      </c>
      <c r="N44" s="15">
        <v>0</v>
      </c>
      <c r="O44" s="204">
        <v>0</v>
      </c>
      <c r="P44" s="15">
        <v>0</v>
      </c>
      <c r="Q44" s="16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204">
        <v>0</v>
      </c>
      <c r="Z44" s="15">
        <v>-120484</v>
      </c>
      <c r="AA44" s="15">
        <v>0</v>
      </c>
      <c r="AB44" s="15">
        <v>0</v>
      </c>
      <c r="AC44" s="15">
        <v>0</v>
      </c>
      <c r="AD44" s="16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204">
        <v>0</v>
      </c>
      <c r="AM44" s="15">
        <v>-120484</v>
      </c>
      <c r="AN44" s="15">
        <v>0</v>
      </c>
      <c r="AO44" s="15">
        <v>0</v>
      </c>
      <c r="AP44" s="15">
        <v>0</v>
      </c>
      <c r="AQ44" s="16">
        <v>0</v>
      </c>
      <c r="AR44" s="204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204">
        <v>0</v>
      </c>
      <c r="AY44" s="15">
        <v>-120484</v>
      </c>
      <c r="AZ44" s="15">
        <v>0</v>
      </c>
      <c r="BA44" s="15">
        <v>0</v>
      </c>
      <c r="BB44" s="15">
        <v>0</v>
      </c>
      <c r="BC44" s="16">
        <v>0</v>
      </c>
    </row>
    <row r="45" spans="1:55" s="1" customFormat="1">
      <c r="A45" s="147"/>
      <c r="B45" s="93" t="s">
        <v>251</v>
      </c>
      <c r="C45" s="31"/>
      <c r="D45" s="31"/>
      <c r="E45" s="31"/>
      <c r="F45" s="31"/>
      <c r="G45" s="31"/>
      <c r="H45" s="31"/>
      <c r="I45" s="31"/>
      <c r="J45" s="31"/>
      <c r="K45" s="31"/>
      <c r="L45" s="30">
        <v>0</v>
      </c>
      <c r="M45" s="31">
        <v>0</v>
      </c>
      <c r="N45" s="15">
        <v>0</v>
      </c>
      <c r="O45" s="204">
        <v>0</v>
      </c>
      <c r="P45" s="15">
        <f>[4]SKONS!$M$213</f>
        <v>-506</v>
      </c>
      <c r="Q45" s="16">
        <f>[4]SKONS!$Q$213</f>
        <v>-4215</v>
      </c>
      <c r="R45" s="15"/>
      <c r="S45" s="15"/>
      <c r="T45" s="15"/>
      <c r="U45" s="15"/>
      <c r="V45" s="15"/>
      <c r="W45" s="15"/>
      <c r="X45" s="15"/>
      <c r="Y45" s="204">
        <v>0</v>
      </c>
      <c r="Z45" s="15">
        <v>0</v>
      </c>
      <c r="AA45" s="15">
        <v>0</v>
      </c>
      <c r="AB45" s="15">
        <v>0</v>
      </c>
      <c r="AC45" s="15">
        <v>0</v>
      </c>
      <c r="AD45" s="16">
        <v>0</v>
      </c>
      <c r="AE45" s="15"/>
      <c r="AF45" s="15"/>
      <c r="AG45" s="15"/>
      <c r="AH45" s="15"/>
      <c r="AI45" s="15"/>
      <c r="AJ45" s="15"/>
      <c r="AK45" s="15"/>
      <c r="AL45" s="204">
        <v>0</v>
      </c>
      <c r="AM45" s="15">
        <v>0</v>
      </c>
      <c r="AN45" s="15">
        <v>0</v>
      </c>
      <c r="AO45" s="15">
        <v>0</v>
      </c>
      <c r="AP45" s="15">
        <v>0</v>
      </c>
      <c r="AQ45" s="16">
        <v>0</v>
      </c>
      <c r="AR45" s="204"/>
      <c r="AS45" s="15"/>
      <c r="AT45" s="15"/>
      <c r="AU45" s="15"/>
      <c r="AV45" s="15"/>
      <c r="AW45" s="15"/>
      <c r="AX45" s="204">
        <v>0</v>
      </c>
      <c r="AY45" s="15">
        <v>0</v>
      </c>
      <c r="AZ45" s="15">
        <v>0</v>
      </c>
      <c r="BA45" s="15">
        <v>0</v>
      </c>
      <c r="BB45" s="15">
        <v>0</v>
      </c>
      <c r="BC45" s="16">
        <v>0</v>
      </c>
    </row>
    <row r="46" spans="1:55" s="1" customFormat="1">
      <c r="A46" s="147"/>
      <c r="B46" s="137" t="s">
        <v>106</v>
      </c>
      <c r="C46" s="26">
        <v>-13696</v>
      </c>
      <c r="D46" s="26">
        <v>186623</v>
      </c>
      <c r="E46" s="26">
        <v>254990</v>
      </c>
      <c r="F46" s="26">
        <v>-376567</v>
      </c>
      <c r="G46" s="26">
        <v>183485</v>
      </c>
      <c r="H46" s="26">
        <v>-32851</v>
      </c>
      <c r="I46" s="26">
        <v>53220</v>
      </c>
      <c r="J46" s="26">
        <v>78073</v>
      </c>
      <c r="K46" s="26">
        <v>-28704</v>
      </c>
      <c r="L46" s="191">
        <v>86428</v>
      </c>
      <c r="M46" s="26">
        <v>-127022</v>
      </c>
      <c r="N46" s="11">
        <v>-47357</v>
      </c>
      <c r="O46" s="278">
        <f>[3]SKONS!$I$223</f>
        <v>96859.900000000023</v>
      </c>
      <c r="P46" s="11">
        <f>[3]SKONS!$M$223</f>
        <v>135345.03481939691</v>
      </c>
      <c r="Q46" s="12">
        <f>[4]SKONS!$Q$225</f>
        <v>-61524</v>
      </c>
      <c r="R46" s="11">
        <v>63529</v>
      </c>
      <c r="S46" s="11">
        <v>-414641</v>
      </c>
      <c r="T46" s="11">
        <v>81386</v>
      </c>
      <c r="U46" s="11">
        <v>-50783</v>
      </c>
      <c r="V46" s="11">
        <v>49026</v>
      </c>
      <c r="W46" s="11">
        <v>64404</v>
      </c>
      <c r="X46" s="11">
        <v>57381</v>
      </c>
      <c r="Y46" s="278">
        <v>141236</v>
      </c>
      <c r="Z46" s="11">
        <v>93377</v>
      </c>
      <c r="AA46" s="11">
        <v>6220</v>
      </c>
      <c r="AB46" s="11">
        <v>289432</v>
      </c>
      <c r="AC46" s="11">
        <f>[3]SKONS!$K$223</f>
        <v>136822</v>
      </c>
      <c r="AD46" s="12">
        <f>[3]SKONS!$O$223</f>
        <v>-134777.1562</v>
      </c>
      <c r="AE46" s="11">
        <v>208723</v>
      </c>
      <c r="AF46" s="11">
        <v>-426074</v>
      </c>
      <c r="AG46" s="11">
        <v>-32119</v>
      </c>
      <c r="AH46" s="11">
        <v>-42662</v>
      </c>
      <c r="AI46" s="11">
        <v>12379</v>
      </c>
      <c r="AJ46" s="11">
        <v>47825</v>
      </c>
      <c r="AK46" s="11">
        <v>-47958</v>
      </c>
      <c r="AL46" s="278">
        <v>63234</v>
      </c>
      <c r="AM46" s="11">
        <v>-75526</v>
      </c>
      <c r="AN46" s="11">
        <v>-62828</v>
      </c>
      <c r="AO46" s="11">
        <v>64386</v>
      </c>
      <c r="AP46" s="11">
        <f>[3]SKONS!$L$223</f>
        <v>135778</v>
      </c>
      <c r="AQ46" s="12">
        <f>[3]SKONS!$P$223</f>
        <v>-84737.051427599974</v>
      </c>
      <c r="AR46" s="278">
        <v>-445550</v>
      </c>
      <c r="AS46" s="11">
        <v>24155</v>
      </c>
      <c r="AT46" s="11">
        <v>-43108</v>
      </c>
      <c r="AU46" s="11">
        <v>18080</v>
      </c>
      <c r="AV46" s="11">
        <v>46862</v>
      </c>
      <c r="AW46" s="11">
        <v>-9916</v>
      </c>
      <c r="AX46" s="278">
        <v>123882</v>
      </c>
      <c r="AY46" s="11">
        <v>-89843</v>
      </c>
      <c r="AZ46" s="11">
        <v>75874</v>
      </c>
      <c r="BA46" s="11">
        <v>113926</v>
      </c>
      <c r="BB46" s="11">
        <f>[3]SKONS!$J$223</f>
        <v>140685.00108000002</v>
      </c>
      <c r="BC46" s="12">
        <f>[3]SKONS!$N$223</f>
        <v>-39631.463560000004</v>
      </c>
    </row>
    <row r="47" spans="1:55" s="117" customFormat="1" ht="14.5" hidden="1" outlineLevel="1">
      <c r="A47" s="152"/>
      <c r="B47" s="151" t="s">
        <v>107</v>
      </c>
      <c r="C47" s="15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-565</v>
      </c>
      <c r="K47" s="154">
        <v>0</v>
      </c>
      <c r="L47" s="211">
        <v>0</v>
      </c>
      <c r="M47" s="154">
        <v>0</v>
      </c>
      <c r="N47" s="27">
        <v>0</v>
      </c>
      <c r="O47" s="205">
        <f>[3]SKONS!$I$224</f>
        <v>0</v>
      </c>
      <c r="P47" s="27">
        <f>[3]SKONS!$M$224</f>
        <v>0</v>
      </c>
      <c r="Q47" s="280">
        <f>[4]SKONS!$Q$226</f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05">
        <v>0</v>
      </c>
      <c r="Z47" s="27">
        <v>0</v>
      </c>
      <c r="AA47" s="27">
        <v>0</v>
      </c>
      <c r="AB47" s="27">
        <v>0</v>
      </c>
      <c r="AC47" s="27">
        <f>[3]SKONS!$K$224</f>
        <v>0</v>
      </c>
      <c r="AD47" s="280">
        <f>[3]SKONS!$O$224</f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5">
        <v>0</v>
      </c>
      <c r="AM47" s="27">
        <v>0</v>
      </c>
      <c r="AN47" s="27">
        <v>0</v>
      </c>
      <c r="AO47" s="27">
        <v>0</v>
      </c>
      <c r="AP47" s="27">
        <f>[3]SKONS!$L$224</f>
        <v>0</v>
      </c>
      <c r="AQ47" s="280">
        <f>[3]SKONS!$P$224</f>
        <v>0</v>
      </c>
      <c r="AR47" s="205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05">
        <v>0</v>
      </c>
      <c r="AY47" s="27">
        <v>0</v>
      </c>
      <c r="AZ47" s="27">
        <v>0</v>
      </c>
      <c r="BA47" s="27">
        <v>0</v>
      </c>
      <c r="BB47" s="27">
        <f>[3]SKONS!$J$224</f>
        <v>0</v>
      </c>
      <c r="BC47" s="280">
        <f>[3]SKONS!$N$224</f>
        <v>0</v>
      </c>
    </row>
    <row r="48" spans="1:55" s="1" customFormat="1" collapsed="1">
      <c r="A48" s="152"/>
      <c r="B48" s="153" t="s">
        <v>168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-839</v>
      </c>
      <c r="I48" s="154">
        <v>891</v>
      </c>
      <c r="J48" s="154">
        <v>29</v>
      </c>
      <c r="K48" s="154">
        <v>55</v>
      </c>
      <c r="L48" s="211">
        <v>-7</v>
      </c>
      <c r="M48" s="154">
        <v>241</v>
      </c>
      <c r="N48" s="27">
        <v>195</v>
      </c>
      <c r="O48" s="205">
        <f>[3]SKONS!$I$225</f>
        <v>-300</v>
      </c>
      <c r="P48" s="27">
        <f>[3]SKONS!$M$225</f>
        <v>544</v>
      </c>
      <c r="Q48" s="280">
        <f>[4]SKONS!$Q$227</f>
        <v>-170</v>
      </c>
      <c r="R48" s="27">
        <v>0</v>
      </c>
      <c r="S48" s="27">
        <v>0</v>
      </c>
      <c r="T48" s="27">
        <v>0</v>
      </c>
      <c r="U48" s="27">
        <v>0</v>
      </c>
      <c r="V48" s="27">
        <v>754</v>
      </c>
      <c r="W48" s="27">
        <v>243</v>
      </c>
      <c r="X48" s="27">
        <v>350</v>
      </c>
      <c r="Y48" s="205">
        <v>129</v>
      </c>
      <c r="Z48" s="27">
        <v>-231</v>
      </c>
      <c r="AA48" s="27">
        <v>-264</v>
      </c>
      <c r="AB48" s="27">
        <v>-25</v>
      </c>
      <c r="AC48" s="27">
        <f>[3]SKONS!$K$225</f>
        <v>386</v>
      </c>
      <c r="AD48" s="280">
        <f>[3]SKONS!$O$225</f>
        <v>-319.04025999999999</v>
      </c>
      <c r="AE48" s="27">
        <v>0</v>
      </c>
      <c r="AF48" s="27">
        <v>0</v>
      </c>
      <c r="AG48" s="27">
        <v>0</v>
      </c>
      <c r="AH48" s="27">
        <v>0</v>
      </c>
      <c r="AI48" s="27">
        <v>875</v>
      </c>
      <c r="AJ48" s="27">
        <v>227</v>
      </c>
      <c r="AK48" s="27">
        <v>200</v>
      </c>
      <c r="AL48" s="205">
        <v>306</v>
      </c>
      <c r="AM48" s="27">
        <v>-211</v>
      </c>
      <c r="AN48" s="27">
        <v>0</v>
      </c>
      <c r="AO48" s="27">
        <v>258</v>
      </c>
      <c r="AP48" s="27">
        <f>[3]SKONS!$L$225</f>
        <v>274</v>
      </c>
      <c r="AQ48" s="280">
        <f>[3]SKONS!$P$225</f>
        <v>-131.71052</v>
      </c>
      <c r="AR48" s="205">
        <v>0</v>
      </c>
      <c r="AS48" s="27">
        <v>0</v>
      </c>
      <c r="AT48" s="27">
        <v>0</v>
      </c>
      <c r="AU48" s="27">
        <v>498</v>
      </c>
      <c r="AV48" s="27">
        <v>247</v>
      </c>
      <c r="AW48" s="27">
        <v>-137</v>
      </c>
      <c r="AX48" s="205">
        <v>-340</v>
      </c>
      <c r="AY48" s="27">
        <v>316</v>
      </c>
      <c r="AZ48" s="27">
        <v>-298</v>
      </c>
      <c r="BA48" s="27">
        <v>-28</v>
      </c>
      <c r="BB48" s="27">
        <f>[3]SKONS!$J$225</f>
        <v>386</v>
      </c>
      <c r="BC48" s="280">
        <f>[3]SKONS!$N$225</f>
        <v>-141</v>
      </c>
    </row>
    <row r="49" spans="1:55" s="1" customFormat="1">
      <c r="A49" s="145"/>
      <c r="B49" s="94" t="s">
        <v>108</v>
      </c>
      <c r="C49" s="31">
        <v>56250</v>
      </c>
      <c r="D49" s="31">
        <v>42554</v>
      </c>
      <c r="E49" s="31">
        <v>229177</v>
      </c>
      <c r="F49" s="31">
        <v>484167</v>
      </c>
      <c r="G49" s="31">
        <v>107600</v>
      </c>
      <c r="H49" s="31">
        <v>291085</v>
      </c>
      <c r="I49" s="31">
        <v>257394</v>
      </c>
      <c r="J49" s="31">
        <v>311505</v>
      </c>
      <c r="K49" s="31">
        <v>389042</v>
      </c>
      <c r="L49" s="30">
        <v>360393</v>
      </c>
      <c r="M49" s="31">
        <v>362667</v>
      </c>
      <c r="N49" s="15">
        <v>235886</v>
      </c>
      <c r="O49" s="204">
        <f>[3]SKONS!$I$226</f>
        <v>188724</v>
      </c>
      <c r="P49" s="15">
        <f>[4]SKONS!$M$228</f>
        <v>275129</v>
      </c>
      <c r="Q49" s="16">
        <f>[4]SKONS!$Q$228</f>
        <v>411018</v>
      </c>
      <c r="R49" s="15">
        <v>229177</v>
      </c>
      <c r="S49" s="15">
        <v>484167</v>
      </c>
      <c r="T49" s="15">
        <v>107600</v>
      </c>
      <c r="U49" s="15">
        <v>291085</v>
      </c>
      <c r="V49" s="15">
        <v>257394</v>
      </c>
      <c r="W49" s="15">
        <v>311505</v>
      </c>
      <c r="X49" s="15">
        <v>389042</v>
      </c>
      <c r="Y49" s="204">
        <v>360393</v>
      </c>
      <c r="Z49" s="15">
        <v>362667</v>
      </c>
      <c r="AA49" s="15">
        <v>235886</v>
      </c>
      <c r="AB49" s="15">
        <v>188724</v>
      </c>
      <c r="AC49" s="15">
        <f>[3]SKONS!$K$226</f>
        <v>285284</v>
      </c>
      <c r="AD49" s="16">
        <f>[3]SKONS!$O$226</f>
        <v>411018</v>
      </c>
      <c r="AE49" s="15">
        <v>229177</v>
      </c>
      <c r="AF49" s="15">
        <v>484167</v>
      </c>
      <c r="AG49" s="15">
        <v>107600</v>
      </c>
      <c r="AH49" s="15">
        <v>291085</v>
      </c>
      <c r="AI49" s="15">
        <v>257394</v>
      </c>
      <c r="AJ49" s="15">
        <v>311505</v>
      </c>
      <c r="AK49" s="15">
        <v>389042</v>
      </c>
      <c r="AL49" s="204">
        <v>360393</v>
      </c>
      <c r="AM49" s="15">
        <v>362667</v>
      </c>
      <c r="AN49" s="15">
        <v>235886</v>
      </c>
      <c r="AO49" s="15">
        <v>188724</v>
      </c>
      <c r="AP49" s="15">
        <f>[3]SKONS!$L$226</f>
        <v>275139</v>
      </c>
      <c r="AQ49" s="16">
        <f>[3]SKONS!$P$226</f>
        <v>411018</v>
      </c>
      <c r="AR49" s="204">
        <v>484167</v>
      </c>
      <c r="AS49" s="15">
        <v>107600</v>
      </c>
      <c r="AT49" s="15">
        <v>291085</v>
      </c>
      <c r="AU49" s="15">
        <v>257394</v>
      </c>
      <c r="AV49" s="15">
        <v>311505</v>
      </c>
      <c r="AW49" s="15">
        <v>389042</v>
      </c>
      <c r="AX49" s="204">
        <v>360393</v>
      </c>
      <c r="AY49" s="15">
        <v>362667</v>
      </c>
      <c r="AZ49" s="15">
        <v>235886</v>
      </c>
      <c r="BA49" s="15">
        <v>188724</v>
      </c>
      <c r="BB49" s="15">
        <f>[3]SKONS!$J$226</f>
        <v>281284</v>
      </c>
      <c r="BC49" s="16">
        <f>[3]SKONS!$N$226</f>
        <v>421163</v>
      </c>
    </row>
    <row r="50" spans="1:55" s="1" customFormat="1">
      <c r="A50" s="155"/>
      <c r="B50" s="156" t="s">
        <v>109</v>
      </c>
      <c r="C50" s="52">
        <v>42554</v>
      </c>
      <c r="D50" s="52">
        <v>229177</v>
      </c>
      <c r="E50" s="52">
        <v>484167</v>
      </c>
      <c r="F50" s="52">
        <v>107600</v>
      </c>
      <c r="G50" s="52">
        <v>291085</v>
      </c>
      <c r="H50" s="52">
        <v>257394</v>
      </c>
      <c r="I50" s="52">
        <v>311505</v>
      </c>
      <c r="J50" s="52">
        <v>389042</v>
      </c>
      <c r="K50" s="52">
        <v>360393</v>
      </c>
      <c r="L50" s="51">
        <v>446814</v>
      </c>
      <c r="M50" s="52">
        <v>235886</v>
      </c>
      <c r="N50" s="36">
        <v>188724</v>
      </c>
      <c r="O50" s="206">
        <f>[3]SKONS!$I$227</f>
        <v>285283.90000000002</v>
      </c>
      <c r="P50" s="36">
        <f>[4]SKONS!$M$229</f>
        <v>411018</v>
      </c>
      <c r="Q50" s="39">
        <f>[4]SKONS!$Q$229</f>
        <v>349324</v>
      </c>
      <c r="R50" s="36">
        <v>292706</v>
      </c>
      <c r="S50" s="36">
        <v>69526</v>
      </c>
      <c r="T50" s="36">
        <v>188986</v>
      </c>
      <c r="U50" s="36">
        <v>240302</v>
      </c>
      <c r="V50" s="36">
        <v>307174</v>
      </c>
      <c r="W50" s="36">
        <v>376152</v>
      </c>
      <c r="X50" s="36">
        <v>446773</v>
      </c>
      <c r="Y50" s="206">
        <v>501758</v>
      </c>
      <c r="Z50" s="36">
        <v>455813</v>
      </c>
      <c r="AA50" s="36">
        <v>241842</v>
      </c>
      <c r="AB50" s="36">
        <v>478131</v>
      </c>
      <c r="AC50" s="36">
        <f>[3]SKONS!$K$227</f>
        <v>422492</v>
      </c>
      <c r="AD50" s="39">
        <f>[3]SKONS!$O$227</f>
        <v>275922</v>
      </c>
      <c r="AE50" s="36">
        <v>437900</v>
      </c>
      <c r="AF50" s="36">
        <v>58093</v>
      </c>
      <c r="AG50" s="36">
        <v>75481</v>
      </c>
      <c r="AH50" s="36">
        <v>248423</v>
      </c>
      <c r="AI50" s="36">
        <v>270648</v>
      </c>
      <c r="AJ50" s="36">
        <v>359557</v>
      </c>
      <c r="AK50" s="36">
        <v>341284</v>
      </c>
      <c r="AL50" s="206">
        <v>423933</v>
      </c>
      <c r="AM50" s="36">
        <v>286930</v>
      </c>
      <c r="AN50" s="36">
        <v>173058</v>
      </c>
      <c r="AO50" s="36">
        <v>253368</v>
      </c>
      <c r="AP50" s="36">
        <f>[3]SKONS!$L$227</f>
        <v>411191</v>
      </c>
      <c r="AQ50" s="39">
        <f>[3]SKONS!$P$227</f>
        <v>326149</v>
      </c>
      <c r="AR50" s="206">
        <v>38617</v>
      </c>
      <c r="AS50" s="36">
        <v>131755</v>
      </c>
      <c r="AT50" s="36">
        <v>247977</v>
      </c>
      <c r="AU50" s="36">
        <v>275973</v>
      </c>
      <c r="AV50" s="36">
        <v>358614</v>
      </c>
      <c r="AW50" s="36">
        <v>378989</v>
      </c>
      <c r="AX50" s="206">
        <v>483935</v>
      </c>
      <c r="AY50" s="36">
        <v>273140</v>
      </c>
      <c r="AZ50" s="36">
        <v>311462</v>
      </c>
      <c r="BA50" s="36">
        <v>302622</v>
      </c>
      <c r="BB50" s="36">
        <f>[3]SKONS!$J$227</f>
        <v>422355</v>
      </c>
      <c r="BC50" s="39">
        <f>[3]SKONS!$N$227</f>
        <v>381391</v>
      </c>
    </row>
    <row r="51" spans="1:55" s="1" customFormat="1" ht="8.25" customHeight="1">
      <c r="A51" s="15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159"/>
      <c r="P51" s="159"/>
      <c r="Q51" s="159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158"/>
      <c r="AP51" s="158"/>
      <c r="AQ51" s="158"/>
      <c r="AR51" s="88"/>
      <c r="AS51" s="88"/>
      <c r="AT51" s="88"/>
      <c r="AU51" s="88"/>
      <c r="AV51" s="88"/>
      <c r="AW51" s="88"/>
      <c r="AX51" s="88"/>
      <c r="AY51" s="88"/>
    </row>
    <row r="52" spans="1:55" s="1" customFormat="1" ht="14.25" customHeight="1">
      <c r="A52" s="157"/>
      <c r="B52" s="113" t="s">
        <v>291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159"/>
      <c r="N52" s="159"/>
      <c r="O52" s="159"/>
      <c r="P52" s="159"/>
      <c r="Q52" s="159"/>
      <c r="R52" s="88"/>
      <c r="S52" s="88"/>
      <c r="T52" s="88"/>
      <c r="U52" s="88"/>
      <c r="V52" s="88"/>
      <c r="W52" s="88"/>
      <c r="X52" s="88"/>
      <c r="Y52" s="88"/>
      <c r="Z52" s="88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60"/>
      <c r="AP52" s="160"/>
      <c r="AQ52" s="160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</row>
    <row r="53" spans="1:55" s="162" customFormat="1" ht="12">
      <c r="A53" s="161"/>
      <c r="B53" s="113" t="s">
        <v>292</v>
      </c>
      <c r="M53" s="163"/>
      <c r="N53" s="163"/>
      <c r="O53" s="163"/>
      <c r="P53" s="163"/>
      <c r="Q53" s="163"/>
      <c r="Z53" s="163"/>
      <c r="AA53" s="163"/>
      <c r="AB53" s="163"/>
      <c r="AC53" s="163"/>
      <c r="AD53" s="163"/>
      <c r="AM53" s="163"/>
      <c r="AN53" s="163"/>
      <c r="AO53" s="160"/>
      <c r="AP53" s="160"/>
      <c r="AQ53" s="160"/>
      <c r="AS53" s="110"/>
      <c r="AT53" s="110"/>
      <c r="AU53" s="164"/>
      <c r="AV53" s="164"/>
      <c r="AW53" s="164"/>
      <c r="AX53" s="164"/>
      <c r="AY53" s="163"/>
      <c r="AZ53" s="163"/>
      <c r="BA53" s="163"/>
    </row>
    <row r="54" spans="1:55" s="162" customFormat="1" ht="12">
      <c r="A54" s="161"/>
      <c r="B54" s="113" t="s">
        <v>293</v>
      </c>
      <c r="M54" s="163"/>
      <c r="N54" s="163"/>
      <c r="O54" s="163"/>
      <c r="P54" s="163"/>
      <c r="Q54" s="163"/>
      <c r="Z54" s="163"/>
      <c r="AA54" s="163"/>
      <c r="AB54" s="163"/>
      <c r="AC54" s="163"/>
      <c r="AD54" s="163"/>
      <c r="AM54" s="163"/>
      <c r="AN54" s="163"/>
      <c r="AO54" s="160"/>
      <c r="AP54" s="160"/>
      <c r="AQ54" s="160"/>
      <c r="AS54" s="110"/>
      <c r="AT54" s="110"/>
      <c r="AU54" s="164"/>
      <c r="AV54" s="164"/>
      <c r="AW54" s="164"/>
      <c r="AX54" s="164"/>
      <c r="AY54" s="163"/>
      <c r="AZ54" s="163"/>
      <c r="BA54" s="163"/>
    </row>
    <row r="55" spans="1:55" s="1" customFormat="1">
      <c r="B55" s="366" t="s">
        <v>50</v>
      </c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</row>
    <row r="56" spans="1:55" s="1" customFormat="1">
      <c r="B56" s="366"/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366"/>
      <c r="AK56" s="366"/>
      <c r="AL56" s="366"/>
      <c r="AM56" s="366"/>
      <c r="AN56" s="366"/>
      <c r="AO56" s="366"/>
      <c r="AP56" s="366"/>
      <c r="AQ56" s="366"/>
      <c r="AR56" s="366"/>
    </row>
    <row r="57" spans="1:55" s="1" customFormat="1">
      <c r="AO57" s="118"/>
      <c r="AP57" s="118"/>
      <c r="AQ57" s="118"/>
    </row>
    <row r="58" spans="1:55">
      <c r="P58" s="261"/>
      <c r="Q58" s="261"/>
    </row>
  </sheetData>
  <mergeCells count="8">
    <mergeCell ref="B56:AR56"/>
    <mergeCell ref="B55:AR55"/>
    <mergeCell ref="B3:B4"/>
    <mergeCell ref="C3:J3"/>
    <mergeCell ref="AR3:BC3"/>
    <mergeCell ref="R3:AD3"/>
    <mergeCell ref="AE3:AQ3"/>
    <mergeCell ref="O3:Q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115" zoomScaleNormal="115" workbookViewId="0">
      <selection activeCell="H14" sqref="H14"/>
    </sheetView>
  </sheetViews>
  <sheetFormatPr defaultColWidth="0" defaultRowHeight="14" zeroHeight="1"/>
  <cols>
    <col min="1" max="1" width="1.75" customWidth="1"/>
    <col min="2" max="2" width="29.08203125" customWidth="1"/>
    <col min="3" max="10" width="9" customWidth="1"/>
    <col min="11" max="22" width="7.58203125" customWidth="1"/>
    <col min="23" max="24" width="7.75" customWidth="1"/>
    <col min="25" max="26" width="7.582031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378" t="s">
        <v>110</v>
      </c>
      <c r="C3" s="379" t="s">
        <v>111</v>
      </c>
      <c r="D3" s="380"/>
      <c r="E3" s="380"/>
      <c r="F3" s="380"/>
      <c r="G3" s="380"/>
      <c r="H3" s="380"/>
      <c r="I3" s="380"/>
      <c r="J3" s="381"/>
      <c r="K3" s="374" t="s">
        <v>52</v>
      </c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1:33">
      <c r="A4" s="5"/>
      <c r="B4" s="374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5"/>
      <c r="B5" s="165" t="s">
        <v>112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5"/>
      <c r="B6" s="166" t="s">
        <v>74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5"/>
      <c r="B7" s="167" t="s">
        <v>113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5">
      <c r="A8" s="85"/>
      <c r="B8" s="167" t="s">
        <v>114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5">
      <c r="A9" s="85"/>
      <c r="B9" s="167" t="s">
        <v>115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5">
      <c r="A10" s="85"/>
      <c r="B10" s="167" t="s">
        <v>116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5"/>
      <c r="B11" s="166" t="s">
        <v>75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5"/>
      <c r="B12" s="167" t="s">
        <v>117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5">
      <c r="A13" s="85"/>
      <c r="B13" s="167" t="s">
        <v>118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5">
      <c r="A14" s="85"/>
      <c r="B14" s="167" t="s">
        <v>119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2.5">
      <c r="A15" s="85"/>
      <c r="B15" s="168" t="s">
        <v>120</v>
      </c>
      <c r="C15" s="52">
        <v>2477</v>
      </c>
      <c r="D15" s="52">
        <v>2938</v>
      </c>
      <c r="E15" s="52">
        <v>2550</v>
      </c>
      <c r="F15" s="52">
        <v>3319</v>
      </c>
      <c r="G15" s="52">
        <v>3964</v>
      </c>
      <c r="H15" s="52">
        <v>3743</v>
      </c>
      <c r="I15" s="52">
        <v>4062</v>
      </c>
      <c r="J15" s="52">
        <v>4222</v>
      </c>
      <c r="K15" s="52">
        <v>740</v>
      </c>
      <c r="L15" s="52">
        <v>731</v>
      </c>
      <c r="M15" s="52">
        <v>817</v>
      </c>
      <c r="N15" s="52">
        <v>1031</v>
      </c>
      <c r="O15" s="52">
        <v>864</v>
      </c>
      <c r="P15" s="52">
        <v>781</v>
      </c>
      <c r="Q15" s="52">
        <v>801</v>
      </c>
      <c r="R15" s="52">
        <v>1518</v>
      </c>
      <c r="S15" s="52">
        <v>973</v>
      </c>
      <c r="T15" s="52">
        <v>941</v>
      </c>
      <c r="U15" s="52">
        <v>900</v>
      </c>
      <c r="V15" s="52">
        <v>929</v>
      </c>
      <c r="W15" s="52">
        <v>865</v>
      </c>
      <c r="X15" s="52">
        <v>823</v>
      </c>
      <c r="Y15" s="52">
        <v>872</v>
      </c>
      <c r="Z15" s="52">
        <v>1503</v>
      </c>
      <c r="AA15" s="52">
        <v>957</v>
      </c>
      <c r="AB15" s="52">
        <v>1030</v>
      </c>
      <c r="AC15" s="52">
        <v>729</v>
      </c>
      <c r="AD15" s="52">
        <v>1506</v>
      </c>
      <c r="AE15" s="52">
        <v>673</v>
      </c>
      <c r="AF15" s="52">
        <v>751</v>
      </c>
      <c r="AG15" s="52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382" t="s">
        <v>50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4"/>
  <sheetViews>
    <sheetView showGridLines="0"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V6" sqref="AV6"/>
    </sheetView>
  </sheetViews>
  <sheetFormatPr defaultColWidth="9" defaultRowHeight="14" outlineLevelCol="1"/>
  <cols>
    <col min="1" max="1" width="1.75" customWidth="1"/>
    <col min="2" max="2" width="29.08203125" customWidth="1"/>
    <col min="3" max="10" width="9" customWidth="1"/>
    <col min="11" max="11" width="7.58203125" hidden="1" customWidth="1" outlineLevel="1"/>
    <col min="12" max="26" width="8" hidden="1" customWidth="1" outlineLevel="1"/>
    <col min="27" max="27" width="8" customWidth="1" collapsed="1"/>
    <col min="28" max="34" width="8" customWidth="1"/>
    <col min="35" max="35" width="10.83203125" customWidth="1"/>
    <col min="36" max="36" width="10.08203125" customWidth="1"/>
    <col min="37" max="37" width="8" customWidth="1"/>
    <col min="38" max="62" width="9" customWidth="1"/>
  </cols>
  <sheetData>
    <row r="1" spans="1:44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4" ht="23.25" customHeight="1">
      <c r="A3" s="5"/>
      <c r="B3" s="378" t="s">
        <v>110</v>
      </c>
      <c r="C3" s="378" t="s">
        <v>146</v>
      </c>
      <c r="D3" s="383"/>
      <c r="E3" s="383"/>
      <c r="F3" s="383"/>
      <c r="G3" s="383"/>
      <c r="H3" s="383"/>
      <c r="I3" s="383"/>
      <c r="J3" s="384"/>
      <c r="K3" s="374" t="s">
        <v>52</v>
      </c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253"/>
      <c r="AO3" s="313"/>
      <c r="AP3" s="281"/>
    </row>
    <row r="4" spans="1:44">
      <c r="A4" s="5"/>
      <c r="B4" s="372"/>
      <c r="C4" s="296">
        <v>2014</v>
      </c>
      <c r="D4" s="294">
        <v>2015</v>
      </c>
      <c r="E4" s="294">
        <v>2016</v>
      </c>
      <c r="F4" s="294">
        <v>2017</v>
      </c>
      <c r="G4" s="294">
        <v>2018</v>
      </c>
      <c r="H4" s="294">
        <v>2019</v>
      </c>
      <c r="I4" s="312">
        <v>2020</v>
      </c>
      <c r="J4" s="295">
        <v>2021</v>
      </c>
      <c r="K4" s="293" t="s">
        <v>20</v>
      </c>
      <c r="L4" s="297" t="s">
        <v>21</v>
      </c>
      <c r="M4" s="297" t="s">
        <v>22</v>
      </c>
      <c r="N4" s="297" t="s">
        <v>23</v>
      </c>
      <c r="O4" s="297" t="s">
        <v>24</v>
      </c>
      <c r="P4" s="297" t="s">
        <v>25</v>
      </c>
      <c r="Q4" s="297" t="s">
        <v>26</v>
      </c>
      <c r="R4" s="297" t="s">
        <v>145</v>
      </c>
      <c r="S4" s="297" t="s">
        <v>169</v>
      </c>
      <c r="T4" s="297" t="s">
        <v>170</v>
      </c>
      <c r="U4" s="297" t="s">
        <v>171</v>
      </c>
      <c r="V4" s="298" t="s">
        <v>172</v>
      </c>
      <c r="W4" s="294" t="s">
        <v>175</v>
      </c>
      <c r="X4" s="289" t="s">
        <v>176</v>
      </c>
      <c r="Y4" s="290" t="s">
        <v>177</v>
      </c>
      <c r="Z4" s="290" t="s">
        <v>179</v>
      </c>
      <c r="AA4" s="290" t="s">
        <v>180</v>
      </c>
      <c r="AB4" s="290" t="s">
        <v>185</v>
      </c>
      <c r="AC4" s="290" t="s">
        <v>187</v>
      </c>
      <c r="AD4" s="290" t="s">
        <v>189</v>
      </c>
      <c r="AE4" s="290" t="s">
        <v>194</v>
      </c>
      <c r="AF4" s="290" t="s">
        <v>200</v>
      </c>
      <c r="AG4" s="290" t="s">
        <v>201</v>
      </c>
      <c r="AH4" s="202">
        <v>43830</v>
      </c>
      <c r="AI4" s="202" t="s">
        <v>299</v>
      </c>
      <c r="AJ4" s="202" t="s">
        <v>300</v>
      </c>
      <c r="AK4" s="202">
        <v>44104</v>
      </c>
      <c r="AL4" s="202">
        <v>44196</v>
      </c>
      <c r="AM4" s="202">
        <v>44286</v>
      </c>
      <c r="AN4" s="202">
        <v>44377</v>
      </c>
      <c r="AO4" s="202">
        <v>44469</v>
      </c>
      <c r="AP4" s="202">
        <v>44561</v>
      </c>
    </row>
    <row r="5" spans="1:44" s="1" customFormat="1">
      <c r="A5" s="85"/>
      <c r="B5" s="304" t="s">
        <v>112</v>
      </c>
      <c r="C5" s="43">
        <v>69543</v>
      </c>
      <c r="D5" s="44">
        <v>68088</v>
      </c>
      <c r="E5" s="44">
        <v>61160</v>
      </c>
      <c r="F5" s="44">
        <v>62845</v>
      </c>
      <c r="G5" s="44">
        <f>[3]SKONS!$E$257+[3]SKONS!$E$262</f>
        <v>68830</v>
      </c>
      <c r="H5" s="44">
        <f>[3]SKONS!$I$257+[3]SKONS!$I$262</f>
        <v>77830</v>
      </c>
      <c r="I5" s="44">
        <f>[3]SKONS!$M$257+[3]SKONS!$M$262</f>
        <v>95621</v>
      </c>
      <c r="J5" s="300">
        <f>[4]SKONS!$Q$259+[4]SKONS!$Q$264</f>
        <v>109628</v>
      </c>
      <c r="K5" s="191">
        <v>17303</v>
      </c>
      <c r="L5" s="26">
        <v>16282</v>
      </c>
      <c r="M5" s="26">
        <v>15868</v>
      </c>
      <c r="N5" s="26">
        <v>20089</v>
      </c>
      <c r="O5" s="26">
        <v>14712</v>
      </c>
      <c r="P5" s="26">
        <v>17877</v>
      </c>
      <c r="Q5" s="26">
        <v>17271</v>
      </c>
      <c r="R5" s="26">
        <v>18227</v>
      </c>
      <c r="S5" s="26">
        <v>17029</v>
      </c>
      <c r="T5" s="26">
        <v>17892</v>
      </c>
      <c r="U5" s="26">
        <v>11634</v>
      </c>
      <c r="V5" s="144">
        <v>14605</v>
      </c>
      <c r="W5" s="43">
        <v>15648</v>
      </c>
      <c r="X5" s="44">
        <v>14899</v>
      </c>
      <c r="Y5" s="44">
        <v>15106</v>
      </c>
      <c r="Z5" s="44">
        <v>17191</v>
      </c>
      <c r="AA5" s="44">
        <v>17410</v>
      </c>
      <c r="AB5" s="44">
        <v>16634</v>
      </c>
      <c r="AC5" s="44">
        <v>16484</v>
      </c>
      <c r="AD5" s="44">
        <v>18303</v>
      </c>
      <c r="AE5" s="169">
        <f>[3]SKONS!V257+[3]SKONS!V262</f>
        <v>19404</v>
      </c>
      <c r="AF5" s="169">
        <f>[3]SKONS!W257+[3]SKONS!W262</f>
        <v>19296.96686</v>
      </c>
      <c r="AG5" s="169">
        <f>[3]SKONS!X257+[3]SKONS!X262</f>
        <v>19184.03314</v>
      </c>
      <c r="AH5" s="169">
        <f>[3]SKONS!Y257+[3]SKONS!Y262</f>
        <v>19945</v>
      </c>
      <c r="AI5" s="169">
        <f>[3]SKONS!Z257+[3]SKONS!Z262</f>
        <v>22414.142139999996</v>
      </c>
      <c r="AJ5" s="169">
        <f>[3]SKONS!AA257+[3]SKONS!AA262</f>
        <v>22456.844219999999</v>
      </c>
      <c r="AK5" s="169">
        <f>[3]SKONS!AB257+[3]SKONS!AB262</f>
        <v>22256.013640000001</v>
      </c>
      <c r="AL5" s="169">
        <f>[3]SKONS!AC257+[3]SKONS!AC262</f>
        <v>28494</v>
      </c>
      <c r="AM5" s="169">
        <f>[3]SKONS!AD257+[3]SKONS!AD262</f>
        <v>26864</v>
      </c>
      <c r="AN5" s="169">
        <f>[3]SKONS!AE257+[3]SKONS!AE262</f>
        <v>26470</v>
      </c>
      <c r="AO5" s="169">
        <f>[3]SKONS!AF257+[3]SKONS!AF262</f>
        <v>24037</v>
      </c>
      <c r="AP5" s="292">
        <f>[4]SKONS!$AH$259+[4]SKONS!$AH$264</f>
        <v>32257</v>
      </c>
      <c r="AQ5" s="255"/>
      <c r="AR5" s="255"/>
    </row>
    <row r="6" spans="1:44" s="1" customFormat="1">
      <c r="A6" s="85"/>
      <c r="B6" s="166" t="s">
        <v>74</v>
      </c>
      <c r="C6" s="191">
        <v>56501</v>
      </c>
      <c r="D6" s="26">
        <v>56662</v>
      </c>
      <c r="E6" s="26">
        <v>49860</v>
      </c>
      <c r="F6" s="26">
        <v>50764</v>
      </c>
      <c r="G6" s="26">
        <f>[3]SKONS!$E$257</f>
        <v>55065</v>
      </c>
      <c r="H6" s="26">
        <f>[3]SKONS!$I$257</f>
        <v>61335</v>
      </c>
      <c r="I6" s="26">
        <f>[3]SKONS!$M$257</f>
        <v>74011</v>
      </c>
      <c r="J6" s="144">
        <f>[4]SKONS!$Q$259</f>
        <v>85375</v>
      </c>
      <c r="K6" s="191">
        <v>13655</v>
      </c>
      <c r="L6" s="26">
        <v>12836</v>
      </c>
      <c r="M6" s="26">
        <v>13185</v>
      </c>
      <c r="N6" s="26">
        <v>16825</v>
      </c>
      <c r="O6" s="26">
        <v>11437</v>
      </c>
      <c r="P6" s="26">
        <v>14920</v>
      </c>
      <c r="Q6" s="26">
        <v>14754</v>
      </c>
      <c r="R6" s="26">
        <v>15552</v>
      </c>
      <c r="S6" s="26">
        <v>13837</v>
      </c>
      <c r="T6" s="26">
        <v>15128</v>
      </c>
      <c r="U6" s="26">
        <v>9060</v>
      </c>
      <c r="V6" s="144">
        <v>11835</v>
      </c>
      <c r="W6" s="191">
        <v>12506</v>
      </c>
      <c r="X6" s="26">
        <v>11897</v>
      </c>
      <c r="Y6" s="26">
        <v>12239</v>
      </c>
      <c r="Z6" s="26">
        <v>14122</v>
      </c>
      <c r="AA6" s="26">
        <v>13630</v>
      </c>
      <c r="AB6" s="26">
        <v>13218</v>
      </c>
      <c r="AC6" s="26">
        <v>13230</v>
      </c>
      <c r="AD6" s="26">
        <v>14987</v>
      </c>
      <c r="AE6" s="91">
        <f>[3]SKONS!V257</f>
        <v>15185</v>
      </c>
      <c r="AF6" s="91">
        <f>[3]SKONS!W257</f>
        <v>15202.146016069633</v>
      </c>
      <c r="AG6" s="91">
        <f>[3]SKONS!X257</f>
        <v>15327.853983930367</v>
      </c>
      <c r="AH6" s="91">
        <f>[3]SKONS!Y257</f>
        <v>15620</v>
      </c>
      <c r="AI6" s="91">
        <f>[3]SKONS!Z257</f>
        <v>17092.073929999999</v>
      </c>
      <c r="AJ6" s="91">
        <f>[3]SKONS!AA257</f>
        <v>17477.701260000002</v>
      </c>
      <c r="AK6" s="91">
        <f>[3]SKONS!AB257</f>
        <v>17297.22481</v>
      </c>
      <c r="AL6" s="91">
        <f>[3]SKONS!AC257</f>
        <v>22144</v>
      </c>
      <c r="AM6" s="91">
        <f>[3]SKONS!AD257</f>
        <v>20587</v>
      </c>
      <c r="AN6" s="91">
        <f>[3]SKONS!AE257</f>
        <v>20045</v>
      </c>
      <c r="AO6" s="91">
        <f>[3]SKONS!AF257</f>
        <v>18990</v>
      </c>
      <c r="AP6" s="142">
        <f>[4]SKONS!$AH$259</f>
        <v>25753</v>
      </c>
      <c r="AQ6" s="255"/>
      <c r="AR6" s="255"/>
    </row>
    <row r="7" spans="1:44" s="212" customFormat="1">
      <c r="A7" s="95"/>
      <c r="B7" s="305" t="s">
        <v>147</v>
      </c>
      <c r="C7" s="191">
        <f>55593</f>
        <v>55593</v>
      </c>
      <c r="D7" s="26">
        <v>55391</v>
      </c>
      <c r="E7" s="26">
        <v>48398</v>
      </c>
      <c r="F7" s="26">
        <v>49385</v>
      </c>
      <c r="G7" s="26">
        <f>[3]SKONS!$E$243</f>
        <v>52519</v>
      </c>
      <c r="H7" s="26">
        <f>[3]SKONS!$I$243</f>
        <v>57770</v>
      </c>
      <c r="I7" s="26">
        <f>[3]SKONS!$M$243</f>
        <v>67229</v>
      </c>
      <c r="J7" s="144">
        <f>[4]SKONS!$Q$245</f>
        <v>73336</v>
      </c>
      <c r="K7" s="191">
        <v>13435</v>
      </c>
      <c r="L7" s="26">
        <v>12600</v>
      </c>
      <c r="M7" s="26">
        <v>12967</v>
      </c>
      <c r="N7" s="26">
        <v>16592</v>
      </c>
      <c r="O7" s="26">
        <v>11205</v>
      </c>
      <c r="P7" s="26">
        <v>14585</v>
      </c>
      <c r="Q7" s="26">
        <v>14416</v>
      </c>
      <c r="R7" s="26">
        <v>15185</v>
      </c>
      <c r="S7" s="26">
        <v>13418</v>
      </c>
      <c r="T7" s="26">
        <v>14986</v>
      </c>
      <c r="U7" s="26">
        <v>8461</v>
      </c>
      <c r="V7" s="144">
        <v>11533</v>
      </c>
      <c r="W7" s="191">
        <v>12169</v>
      </c>
      <c r="X7" s="26">
        <v>11602</v>
      </c>
      <c r="Y7" s="26">
        <v>11873</v>
      </c>
      <c r="Z7" s="26">
        <v>13741</v>
      </c>
      <c r="AA7" s="26">
        <v>13000</v>
      </c>
      <c r="AB7" s="26">
        <v>12539</v>
      </c>
      <c r="AC7" s="26">
        <v>12652</v>
      </c>
      <c r="AD7" s="26">
        <v>14328</v>
      </c>
      <c r="AE7" s="91">
        <f>[3]SKONS!V243</f>
        <v>14391</v>
      </c>
      <c r="AF7" s="91">
        <f>[3]SKONS!W243</f>
        <v>14466.146016069633</v>
      </c>
      <c r="AG7" s="91">
        <f>[3]SKONS!X243</f>
        <v>14484.853983930367</v>
      </c>
      <c r="AH7" s="91">
        <f>[3]SKONS!Y243</f>
        <v>14428</v>
      </c>
      <c r="AI7" s="91">
        <f>[3]SKONS!Z243</f>
        <v>15393.07393</v>
      </c>
      <c r="AJ7" s="91">
        <f>[3]SKONS!AA243</f>
        <v>15900.70126</v>
      </c>
      <c r="AK7" s="91">
        <f>[3]SKONS!AB243</f>
        <v>15638.22481</v>
      </c>
      <c r="AL7" s="91">
        <f>[3]SKONS!AC243</f>
        <v>20297</v>
      </c>
      <c r="AM7" s="91">
        <f>[3]SKONS!AD243</f>
        <v>18647</v>
      </c>
      <c r="AN7" s="91">
        <f>[3]SKONS!AE243</f>
        <v>17962</v>
      </c>
      <c r="AO7" s="91">
        <f>[3]SKONS!AF243</f>
        <v>17024</v>
      </c>
      <c r="AP7" s="142">
        <f>[4]SKONS!$AH$245</f>
        <v>19703</v>
      </c>
      <c r="AQ7" s="255"/>
      <c r="AR7" s="255"/>
    </row>
    <row r="8" spans="1:44" s="1" customFormat="1" ht="22.5">
      <c r="A8" s="85"/>
      <c r="B8" s="299" t="s">
        <v>317</v>
      </c>
      <c r="C8" s="30">
        <v>47741</v>
      </c>
      <c r="D8" s="31">
        <v>46457</v>
      </c>
      <c r="E8" s="31">
        <v>42098</v>
      </c>
      <c r="F8" s="31">
        <v>40069</v>
      </c>
      <c r="G8" s="31">
        <v>42439</v>
      </c>
      <c r="H8" s="31">
        <v>46754</v>
      </c>
      <c r="I8" s="31">
        <v>51223</v>
      </c>
      <c r="J8" s="192">
        <f>[4]SKONS!$Q$246+'[5]3.RZiS i SO'!$O$206</f>
        <v>54712</v>
      </c>
      <c r="K8" s="30">
        <v>11618</v>
      </c>
      <c r="L8" s="31">
        <v>11154</v>
      </c>
      <c r="M8" s="31">
        <v>11919</v>
      </c>
      <c r="N8" s="31">
        <v>13049</v>
      </c>
      <c r="O8" s="31">
        <v>12661</v>
      </c>
      <c r="P8" s="31">
        <v>12741</v>
      </c>
      <c r="Q8" s="31">
        <v>11623</v>
      </c>
      <c r="R8" s="31">
        <v>9432</v>
      </c>
      <c r="S8" s="31">
        <v>11437</v>
      </c>
      <c r="T8" s="31">
        <v>11222</v>
      </c>
      <c r="U8" s="31">
        <v>9950</v>
      </c>
      <c r="V8" s="192">
        <v>9489</v>
      </c>
      <c r="W8" s="30">
        <v>9761</v>
      </c>
      <c r="X8" s="31">
        <v>9812</v>
      </c>
      <c r="Y8" s="31">
        <v>9427</v>
      </c>
      <c r="Z8" s="31">
        <v>11278</v>
      </c>
      <c r="AA8" s="31">
        <v>10676</v>
      </c>
      <c r="AB8" s="31">
        <v>10015</v>
      </c>
      <c r="AC8" s="31">
        <v>10204</v>
      </c>
      <c r="AD8" s="31">
        <v>11544</v>
      </c>
      <c r="AE8" s="31">
        <v>11898</v>
      </c>
      <c r="AF8" s="31">
        <v>11688.146016069633</v>
      </c>
      <c r="AG8" s="31">
        <v>11465.853983930367</v>
      </c>
      <c r="AH8" s="31">
        <v>11702</v>
      </c>
      <c r="AI8" s="31">
        <v>12601.07393</v>
      </c>
      <c r="AJ8" s="31">
        <v>12891.70126</v>
      </c>
      <c r="AK8" s="31">
        <v>12901.22481</v>
      </c>
      <c r="AL8" s="31">
        <v>12829</v>
      </c>
      <c r="AM8" s="31">
        <v>14418</v>
      </c>
      <c r="AN8" s="31">
        <v>13186</v>
      </c>
      <c r="AO8" s="31">
        <v>12739</v>
      </c>
      <c r="AP8" s="192">
        <f>J8-AO8-AN8-AM8</f>
        <v>14369</v>
      </c>
      <c r="AQ8" s="255"/>
      <c r="AR8" s="255"/>
    </row>
    <row r="9" spans="1:44" s="1" customFormat="1">
      <c r="A9" s="85"/>
      <c r="B9" s="299" t="s">
        <v>148</v>
      </c>
      <c r="C9" s="30">
        <v>5130</v>
      </c>
      <c r="D9" s="31">
        <v>10869</v>
      </c>
      <c r="E9" s="31">
        <v>4211</v>
      </c>
      <c r="F9" s="31">
        <v>9098</v>
      </c>
      <c r="G9" s="31">
        <f>[3]SKONS!$E$246</f>
        <v>9469</v>
      </c>
      <c r="H9" s="31">
        <f>[3]SKONS!$I$246</f>
        <v>10546</v>
      </c>
      <c r="I9" s="31">
        <f>[3]SKONS!$M$246</f>
        <v>15418</v>
      </c>
      <c r="J9" s="192">
        <f>[4]SKONS!$Q$248</f>
        <v>18340</v>
      </c>
      <c r="K9" s="30">
        <v>1375</v>
      </c>
      <c r="L9" s="31">
        <v>1508</v>
      </c>
      <c r="M9" s="31">
        <v>630</v>
      </c>
      <c r="N9" s="31">
        <v>1618</v>
      </c>
      <c r="O9" s="31">
        <v>1619</v>
      </c>
      <c r="P9" s="31">
        <v>1527</v>
      </c>
      <c r="Q9" s="31">
        <v>2127</v>
      </c>
      <c r="R9" s="31">
        <v>5596</v>
      </c>
      <c r="S9" s="31">
        <v>1918</v>
      </c>
      <c r="T9" s="31">
        <v>2231</v>
      </c>
      <c r="U9" s="31">
        <v>-1715</v>
      </c>
      <c r="V9" s="192">
        <v>1777</v>
      </c>
      <c r="W9" s="30">
        <v>2408</v>
      </c>
      <c r="X9" s="31">
        <v>1790</v>
      </c>
      <c r="Y9" s="31">
        <v>2437</v>
      </c>
      <c r="Z9" s="31">
        <v>2463</v>
      </c>
      <c r="AA9" s="31">
        <v>2255</v>
      </c>
      <c r="AB9" s="31">
        <v>2305</v>
      </c>
      <c r="AC9" s="31">
        <v>2230</v>
      </c>
      <c r="AD9" s="31">
        <v>2679</v>
      </c>
      <c r="AE9" s="29">
        <f>[3]SKONS!V246</f>
        <v>2396</v>
      </c>
      <c r="AF9" s="29">
        <f>[3]SKONS!W246</f>
        <v>2617</v>
      </c>
      <c r="AG9" s="29">
        <f>[3]SKONS!X246</f>
        <v>2958</v>
      </c>
      <c r="AH9" s="29">
        <f>[3]SKONS!Y246</f>
        <v>2575</v>
      </c>
      <c r="AI9" s="29">
        <f>[3]SKONS!Z246</f>
        <v>2776</v>
      </c>
      <c r="AJ9" s="29">
        <f>[3]SKONS!AA246</f>
        <v>2673</v>
      </c>
      <c r="AK9" s="29">
        <f>[3]SKONS!AB246</f>
        <v>2684</v>
      </c>
      <c r="AL9" s="29">
        <f>[3]SKONS!AC246</f>
        <v>7285</v>
      </c>
      <c r="AM9" s="29">
        <f>[3]SKONS!AD246</f>
        <v>4229</v>
      </c>
      <c r="AN9" s="29">
        <f>[3]SKONS!AE246</f>
        <v>4699</v>
      </c>
      <c r="AO9" s="29">
        <f>[3]SKONS!AF246</f>
        <v>4268</v>
      </c>
      <c r="AP9" s="192">
        <f t="shared" ref="AP9:AP12" si="0">J9-AO9-AN9-AM9</f>
        <v>5144</v>
      </c>
      <c r="AQ9" s="255"/>
      <c r="AR9" s="255"/>
    </row>
    <row r="10" spans="1:44" s="1" customFormat="1">
      <c r="A10" s="85"/>
      <c r="B10" s="299" t="s">
        <v>149</v>
      </c>
      <c r="C10" s="30">
        <v>788</v>
      </c>
      <c r="D10" s="31">
        <v>-1619</v>
      </c>
      <c r="E10" s="31">
        <v>0</v>
      </c>
      <c r="F10" s="31">
        <v>0</v>
      </c>
      <c r="G10" s="31">
        <f>[3]SKONS!$E$247</f>
        <v>0</v>
      </c>
      <c r="H10" s="31">
        <f>[3]SKONS!$I$247</f>
        <v>0</v>
      </c>
      <c r="I10" s="31">
        <f>[3]SKONS!$M$247</f>
        <v>0</v>
      </c>
      <c r="J10" s="192">
        <f>[4]SKONS!$Q$249</f>
        <v>0</v>
      </c>
      <c r="K10" s="30">
        <v>561</v>
      </c>
      <c r="L10" s="31">
        <v>57</v>
      </c>
      <c r="M10" s="31">
        <v>207</v>
      </c>
      <c r="N10" s="31">
        <v>-37</v>
      </c>
      <c r="O10" s="31">
        <v>-1619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192">
        <v>0</v>
      </c>
      <c r="W10" s="30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29">
        <f>[3]SKONS!V247</f>
        <v>0</v>
      </c>
      <c r="AF10" s="29">
        <f>[3]SKONS!W247</f>
        <v>0</v>
      </c>
      <c r="AG10" s="29">
        <f>[3]SKONS!X247</f>
        <v>0</v>
      </c>
      <c r="AH10" s="29">
        <f>[3]SKONS!Y247</f>
        <v>0</v>
      </c>
      <c r="AI10" s="29">
        <f>[3]SKONS!Z247</f>
        <v>0</v>
      </c>
      <c r="AJ10" s="29">
        <f>[3]SKONS!AA247</f>
        <v>0</v>
      </c>
      <c r="AK10" s="29">
        <f>[3]SKONS!AB247</f>
        <v>0</v>
      </c>
      <c r="AL10" s="29">
        <f>[3]SKONS!AC247</f>
        <v>0</v>
      </c>
      <c r="AM10" s="29">
        <f>[3]SKONS!AD247</f>
        <v>0</v>
      </c>
      <c r="AN10" s="29">
        <f>[3]SKONS!AE247</f>
        <v>0</v>
      </c>
      <c r="AO10" s="29">
        <f>[3]SKONS!AF247</f>
        <v>0</v>
      </c>
      <c r="AP10" s="192">
        <f t="shared" si="0"/>
        <v>0</v>
      </c>
      <c r="AQ10" s="255"/>
      <c r="AR10" s="255"/>
    </row>
    <row r="11" spans="1:44" s="1" customFormat="1">
      <c r="A11" s="85"/>
      <c r="B11" s="299" t="s">
        <v>150</v>
      </c>
      <c r="C11" s="30">
        <v>1306</v>
      </c>
      <c r="D11" s="31">
        <v>-1200</v>
      </c>
      <c r="E11" s="31">
        <v>1767</v>
      </c>
      <c r="F11" s="31">
        <v>218</v>
      </c>
      <c r="G11" s="31">
        <f>[3]SKONS!$E$248+[3]SKONS!$E$249</f>
        <v>339</v>
      </c>
      <c r="H11" s="31">
        <f>[3]SKONS!$I$248+[3]SKONS!$I$249</f>
        <v>210</v>
      </c>
      <c r="I11" s="31">
        <f>[3]SKONS!$M$248+[3]SKONS!$M$249</f>
        <v>271</v>
      </c>
      <c r="J11" s="192">
        <f>[4]SKONS!$Q$250+[4]SKONS!$Q$251</f>
        <v>267</v>
      </c>
      <c r="K11" s="30">
        <v>-119</v>
      </c>
      <c r="L11" s="31">
        <v>-119</v>
      </c>
      <c r="M11" s="31">
        <v>-48</v>
      </c>
      <c r="N11" s="31">
        <v>1593</v>
      </c>
      <c r="O11" s="31">
        <v>-1813</v>
      </c>
      <c r="P11" s="31">
        <v>0</v>
      </c>
      <c r="Q11" s="31">
        <v>521</v>
      </c>
      <c r="R11" s="31">
        <v>92</v>
      </c>
      <c r="S11" s="31">
        <v>8</v>
      </c>
      <c r="T11" s="31">
        <v>1408</v>
      </c>
      <c r="U11" s="31">
        <v>119</v>
      </c>
      <c r="V11" s="192">
        <v>232</v>
      </c>
      <c r="W11" s="30">
        <v>0</v>
      </c>
      <c r="X11" s="31">
        <v>0</v>
      </c>
      <c r="Y11" s="31">
        <v>9</v>
      </c>
      <c r="Z11" s="31">
        <v>0</v>
      </c>
      <c r="AA11" s="31">
        <v>38</v>
      </c>
      <c r="AB11" s="31">
        <v>96</v>
      </c>
      <c r="AC11" s="31">
        <v>114</v>
      </c>
      <c r="AD11" s="31">
        <v>91</v>
      </c>
      <c r="AE11" s="29">
        <f>[3]SKONS!V249+[3]SKONS!V248</f>
        <v>30</v>
      </c>
      <c r="AF11" s="29">
        <v>99</v>
      </c>
      <c r="AG11" s="29">
        <v>40</v>
      </c>
      <c r="AH11" s="29">
        <v>41</v>
      </c>
      <c r="AI11" s="29">
        <v>16</v>
      </c>
      <c r="AJ11" s="29">
        <f>[3]SKONS!AA249</f>
        <v>0</v>
      </c>
      <c r="AK11" s="29">
        <v>66</v>
      </c>
      <c r="AL11" s="29">
        <f>81+108</f>
        <v>189</v>
      </c>
      <c r="AM11" s="29">
        <f>[3]SKONS!AD249</f>
        <v>0</v>
      </c>
      <c r="AN11" s="29">
        <f>[3]SKONS!AE249</f>
        <v>77</v>
      </c>
      <c r="AO11" s="29">
        <f>[3]SKONS!AF249</f>
        <v>0</v>
      </c>
      <c r="AP11" s="192">
        <f t="shared" si="0"/>
        <v>190</v>
      </c>
      <c r="AQ11" s="255"/>
      <c r="AR11" s="255"/>
    </row>
    <row r="12" spans="1:44" s="1" customFormat="1">
      <c r="A12" s="85"/>
      <c r="B12" s="299" t="s">
        <v>151</v>
      </c>
      <c r="C12" s="30">
        <v>628</v>
      </c>
      <c r="D12" s="31">
        <v>884</v>
      </c>
      <c r="E12" s="31">
        <v>322</v>
      </c>
      <c r="F12" s="31">
        <v>0</v>
      </c>
      <c r="G12" s="31">
        <f>[3]SKONS!$E$250</f>
        <v>272</v>
      </c>
      <c r="H12" s="31">
        <f>[3]SKONS!$I$250</f>
        <v>260</v>
      </c>
      <c r="I12" s="31">
        <f>[3]SKONS!$M$250</f>
        <v>317</v>
      </c>
      <c r="J12" s="192">
        <f>[4]SKONS!$Q$252</f>
        <v>17</v>
      </c>
      <c r="K12" s="30">
        <v>0</v>
      </c>
      <c r="L12" s="31">
        <v>0</v>
      </c>
      <c r="M12" s="31">
        <v>259</v>
      </c>
      <c r="N12" s="31">
        <v>369</v>
      </c>
      <c r="O12" s="31">
        <v>357</v>
      </c>
      <c r="P12" s="31">
        <v>317</v>
      </c>
      <c r="Q12" s="31">
        <v>145</v>
      </c>
      <c r="R12" s="31">
        <v>65</v>
      </c>
      <c r="S12" s="31">
        <v>55</v>
      </c>
      <c r="T12" s="31">
        <v>125</v>
      </c>
      <c r="U12" s="31">
        <v>107</v>
      </c>
      <c r="V12" s="192">
        <v>35</v>
      </c>
      <c r="W12" s="30">
        <v>0</v>
      </c>
      <c r="X12" s="31">
        <v>0</v>
      </c>
      <c r="Y12" s="31">
        <v>0</v>
      </c>
      <c r="Z12" s="31">
        <v>0</v>
      </c>
      <c r="AA12" s="31">
        <v>31</v>
      </c>
      <c r="AB12" s="31">
        <v>123</v>
      </c>
      <c r="AC12" s="31">
        <v>104</v>
      </c>
      <c r="AD12" s="31">
        <v>14</v>
      </c>
      <c r="AE12" s="29">
        <f>[3]SKONS!V250</f>
        <v>67</v>
      </c>
      <c r="AF12" s="29">
        <f>[3]SKONS!W250</f>
        <v>62</v>
      </c>
      <c r="AG12" s="29">
        <f>[3]SKONS!X250</f>
        <v>21</v>
      </c>
      <c r="AH12" s="29">
        <f>[3]SKONS!Y250</f>
        <v>110</v>
      </c>
      <c r="AI12" s="29">
        <f>[3]SKONS!Z250</f>
        <v>0</v>
      </c>
      <c r="AJ12" s="29">
        <f>[3]SKONS!AA250</f>
        <v>336</v>
      </c>
      <c r="AK12" s="29">
        <f>[3]SKONS!AB250</f>
        <v>-13</v>
      </c>
      <c r="AL12" s="29">
        <f>[3]SKONS!AC250</f>
        <v>-6</v>
      </c>
      <c r="AM12" s="29">
        <f>[3]SKONS!AD250</f>
        <v>0</v>
      </c>
      <c r="AN12" s="29">
        <f>[3]SKONS!AE250</f>
        <v>0</v>
      </c>
      <c r="AO12" s="29">
        <f>[3]SKONS!AF250</f>
        <v>17</v>
      </c>
      <c r="AP12" s="192">
        <f t="shared" si="0"/>
        <v>0</v>
      </c>
      <c r="AQ12" s="255"/>
      <c r="AR12" s="255"/>
    </row>
    <row r="13" spans="1:44" ht="19.5" hidden="1" customHeight="1">
      <c r="C13" s="308"/>
      <c r="D13" s="250"/>
      <c r="E13" s="250"/>
      <c r="F13" s="250"/>
      <c r="G13" s="250"/>
      <c r="H13" s="250"/>
      <c r="I13" s="250"/>
      <c r="J13" s="309"/>
      <c r="K13" s="308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309"/>
      <c r="W13" s="308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309"/>
      <c r="AQ13" s="255"/>
      <c r="AR13" s="255"/>
    </row>
    <row r="14" spans="1:44" s="212" customFormat="1">
      <c r="A14" s="95"/>
      <c r="B14" s="305" t="s">
        <v>152</v>
      </c>
      <c r="C14" s="191">
        <v>908</v>
      </c>
      <c r="D14" s="26">
        <v>1271</v>
      </c>
      <c r="E14" s="26">
        <v>1462</v>
      </c>
      <c r="F14" s="26">
        <v>1379</v>
      </c>
      <c r="G14" s="26">
        <f>[3]SKONS!$E$255</f>
        <v>2546</v>
      </c>
      <c r="H14" s="26">
        <f>[3]SKONS!$I$255</f>
        <v>3565</v>
      </c>
      <c r="I14" s="26">
        <f>[3]SKONS!$M$255</f>
        <v>6782</v>
      </c>
      <c r="J14" s="144">
        <f>[4]SKONS!$Q$257</f>
        <v>12039</v>
      </c>
      <c r="K14" s="191">
        <v>220</v>
      </c>
      <c r="L14" s="26">
        <v>236</v>
      </c>
      <c r="M14" s="26">
        <v>218</v>
      </c>
      <c r="N14" s="26">
        <v>233</v>
      </c>
      <c r="O14" s="26">
        <v>232</v>
      </c>
      <c r="P14" s="26">
        <v>335</v>
      </c>
      <c r="Q14" s="26">
        <v>338</v>
      </c>
      <c r="R14" s="26">
        <v>367</v>
      </c>
      <c r="S14" s="26">
        <v>419</v>
      </c>
      <c r="T14" s="26">
        <v>142</v>
      </c>
      <c r="U14" s="26">
        <v>599</v>
      </c>
      <c r="V14" s="144">
        <v>302</v>
      </c>
      <c r="W14" s="191">
        <v>337</v>
      </c>
      <c r="X14" s="26">
        <v>295</v>
      </c>
      <c r="Y14" s="26">
        <v>366</v>
      </c>
      <c r="Z14" s="26">
        <v>381</v>
      </c>
      <c r="AA14" s="26">
        <v>630</v>
      </c>
      <c r="AB14" s="26">
        <v>679</v>
      </c>
      <c r="AC14" s="26">
        <v>578</v>
      </c>
      <c r="AD14" s="26">
        <v>659</v>
      </c>
      <c r="AE14" s="91">
        <f>[3]SKONS!V255</f>
        <v>794</v>
      </c>
      <c r="AF14" s="91">
        <f>[3]SKONS!W255</f>
        <v>736</v>
      </c>
      <c r="AG14" s="91">
        <f>[3]SKONS!X255</f>
        <v>843</v>
      </c>
      <c r="AH14" s="91">
        <f>[3]SKONS!Y255</f>
        <v>1192</v>
      </c>
      <c r="AI14" s="91">
        <f>[3]SKONS!Z255</f>
        <v>1699</v>
      </c>
      <c r="AJ14" s="91">
        <f>[3]SKONS!AA255</f>
        <v>1577</v>
      </c>
      <c r="AK14" s="91">
        <f>[3]SKONS!AB255</f>
        <v>1659</v>
      </c>
      <c r="AL14" s="91">
        <f>[3]SKONS!AC255</f>
        <v>1847</v>
      </c>
      <c r="AM14" s="91">
        <f>[3]SKONS!AD255</f>
        <v>1940</v>
      </c>
      <c r="AN14" s="91">
        <f>[3]SKONS!AE255</f>
        <v>2083</v>
      </c>
      <c r="AO14" s="91">
        <f>[3]SKONS!AF255</f>
        <v>1965</v>
      </c>
      <c r="AP14" s="142">
        <f>[4]SKONS!$AH$257</f>
        <v>6051</v>
      </c>
      <c r="AQ14" s="255"/>
      <c r="AR14" s="255"/>
    </row>
    <row r="15" spans="1:44" s="1" customFormat="1">
      <c r="A15" s="85"/>
      <c r="B15" s="166" t="s">
        <v>75</v>
      </c>
      <c r="C15" s="191">
        <v>13042</v>
      </c>
      <c r="D15" s="26">
        <v>11426</v>
      </c>
      <c r="E15" s="26">
        <v>11300</v>
      </c>
      <c r="F15" s="26">
        <v>12081</v>
      </c>
      <c r="G15" s="26">
        <f>[3]SKONS!$E$262</f>
        <v>13765</v>
      </c>
      <c r="H15" s="26">
        <f>[3]SKONS!$I$262</f>
        <v>16495</v>
      </c>
      <c r="I15" s="26">
        <f>[3]SKONS!$M$262</f>
        <v>21610</v>
      </c>
      <c r="J15" s="144">
        <f>[4]SKONS!$Q$264</f>
        <v>24253</v>
      </c>
      <c r="K15" s="191">
        <v>3648</v>
      </c>
      <c r="L15" s="26">
        <v>3446</v>
      </c>
      <c r="M15" s="26">
        <v>2683</v>
      </c>
      <c r="N15" s="26">
        <v>3264</v>
      </c>
      <c r="O15" s="26">
        <v>3275</v>
      </c>
      <c r="P15" s="26">
        <v>2958</v>
      </c>
      <c r="Q15" s="26">
        <v>2517</v>
      </c>
      <c r="R15" s="26">
        <v>2676</v>
      </c>
      <c r="S15" s="26">
        <v>3192</v>
      </c>
      <c r="T15" s="26">
        <v>2764</v>
      </c>
      <c r="U15" s="26">
        <v>2574</v>
      </c>
      <c r="V15" s="144">
        <v>2770</v>
      </c>
      <c r="W15" s="191">
        <v>3142</v>
      </c>
      <c r="X15" s="26">
        <v>3002</v>
      </c>
      <c r="Y15" s="26">
        <v>2867</v>
      </c>
      <c r="Z15" s="26">
        <v>3070</v>
      </c>
      <c r="AA15" s="26">
        <v>3780</v>
      </c>
      <c r="AB15" s="26">
        <v>3415</v>
      </c>
      <c r="AC15" s="26">
        <v>3254</v>
      </c>
      <c r="AD15" s="26">
        <v>3316</v>
      </c>
      <c r="AE15" s="91">
        <f>[3]SKONS!V262</f>
        <v>4219</v>
      </c>
      <c r="AF15" s="91">
        <f>[3]SKONS!W262</f>
        <v>4094.8208439303653</v>
      </c>
      <c r="AG15" s="91">
        <f>[3]SKONS!X262</f>
        <v>3856.1791560696347</v>
      </c>
      <c r="AH15" s="91">
        <f>[3]SKONS!Y262</f>
        <v>4325</v>
      </c>
      <c r="AI15" s="91">
        <f>[3]SKONS!Z262</f>
        <v>5322.0682099999995</v>
      </c>
      <c r="AJ15" s="91">
        <f>[3]SKONS!AA262</f>
        <v>4979.1429599999992</v>
      </c>
      <c r="AK15" s="91">
        <f>[3]SKONS!AB262</f>
        <v>4958.7888300000013</v>
      </c>
      <c r="AL15" s="91">
        <f>[3]SKONS!AC262</f>
        <v>6350</v>
      </c>
      <c r="AM15" s="91">
        <f>[3]SKONS!AD262</f>
        <v>6277</v>
      </c>
      <c r="AN15" s="91">
        <f>[3]SKONS!AE262</f>
        <v>6425</v>
      </c>
      <c r="AO15" s="91">
        <f>[3]SKONS!AF262</f>
        <v>5047</v>
      </c>
      <c r="AP15" s="142">
        <f>[4]SKONS!$AH$264</f>
        <v>6504</v>
      </c>
      <c r="AQ15" s="255"/>
      <c r="AR15" s="255"/>
    </row>
    <row r="16" spans="1:44" s="1" customFormat="1">
      <c r="A16" s="85"/>
      <c r="B16" s="306" t="s">
        <v>153</v>
      </c>
      <c r="C16" s="30">
        <v>7458</v>
      </c>
      <c r="D16" s="31">
        <v>7792</v>
      </c>
      <c r="E16" s="31">
        <v>7502</v>
      </c>
      <c r="F16" s="31">
        <v>7870</v>
      </c>
      <c r="G16" s="31">
        <f>[3]SKONS!$E$259</f>
        <v>8142</v>
      </c>
      <c r="H16" s="31">
        <f>[3]SKONS!$I$259</f>
        <v>9286</v>
      </c>
      <c r="I16" s="31">
        <f>[3]SKONS!$M$259</f>
        <v>11637</v>
      </c>
      <c r="J16" s="192">
        <f>[4]SKONS!$Q$261</f>
        <v>12328</v>
      </c>
      <c r="K16" s="30">
        <v>2290</v>
      </c>
      <c r="L16" s="31">
        <v>2054</v>
      </c>
      <c r="M16" s="31">
        <v>1649</v>
      </c>
      <c r="N16" s="31">
        <v>1465</v>
      </c>
      <c r="O16" s="31">
        <v>2482</v>
      </c>
      <c r="P16" s="31">
        <v>2093</v>
      </c>
      <c r="Q16" s="31">
        <v>1671</v>
      </c>
      <c r="R16" s="31">
        <v>1545</v>
      </c>
      <c r="S16" s="31">
        <v>2449</v>
      </c>
      <c r="T16" s="31">
        <v>1953</v>
      </c>
      <c r="U16" s="31">
        <v>1575</v>
      </c>
      <c r="V16" s="192">
        <v>1525</v>
      </c>
      <c r="W16" s="30">
        <v>2278</v>
      </c>
      <c r="X16" s="31">
        <v>2090</v>
      </c>
      <c r="Y16" s="31">
        <v>1905</v>
      </c>
      <c r="Z16" s="31">
        <v>1597</v>
      </c>
      <c r="AA16" s="31">
        <v>2615</v>
      </c>
      <c r="AB16" s="31">
        <v>2234</v>
      </c>
      <c r="AC16" s="31">
        <v>1705</v>
      </c>
      <c r="AD16" s="31">
        <v>1588</v>
      </c>
      <c r="AE16" s="29">
        <f>[3]SKONS!V259</f>
        <v>2792</v>
      </c>
      <c r="AF16" s="29">
        <f>[3]SKONS!W259</f>
        <v>2557.8208439303653</v>
      </c>
      <c r="AG16" s="29">
        <f>[3]SKONS!X259</f>
        <v>2207.1791560696347</v>
      </c>
      <c r="AH16" s="29">
        <f>[3]SKONS!Y259</f>
        <v>1729</v>
      </c>
      <c r="AI16" s="29">
        <f>[3]SKONS!Z259</f>
        <v>3193.0682099999999</v>
      </c>
      <c r="AJ16" s="29">
        <f>[3]SKONS!AA259</f>
        <v>2938.1429599999997</v>
      </c>
      <c r="AK16" s="29">
        <f>[3]SKONS!AB259</f>
        <v>2392.7888300000004</v>
      </c>
      <c r="AL16" s="29">
        <f>[3]SKONS!AC259</f>
        <v>3113</v>
      </c>
      <c r="AM16" s="29">
        <f>[3]SKONS!AD259</f>
        <v>3717</v>
      </c>
      <c r="AN16" s="29">
        <f>[3]SKONS!AE259</f>
        <v>3538</v>
      </c>
      <c r="AO16" s="29">
        <f>[3]SKONS!AF259</f>
        <v>2593</v>
      </c>
      <c r="AP16" s="143">
        <f>[4]SKONS!$AH$261</f>
        <v>2480</v>
      </c>
      <c r="AQ16" s="255"/>
      <c r="AR16" s="255"/>
    </row>
    <row r="17" spans="1:44" s="1" customFormat="1">
      <c r="A17" s="85"/>
      <c r="B17" s="306" t="s">
        <v>154</v>
      </c>
      <c r="C17" s="30">
        <v>1384</v>
      </c>
      <c r="D17" s="31">
        <v>448</v>
      </c>
      <c r="E17" s="31">
        <v>361</v>
      </c>
      <c r="F17" s="31">
        <v>487</v>
      </c>
      <c r="G17" s="31">
        <f>[3]SKONS!$E$260</f>
        <v>1001</v>
      </c>
      <c r="H17" s="31">
        <f>[3]SKONS!$I$260</f>
        <v>1593</v>
      </c>
      <c r="I17" s="31">
        <f>[3]SKONS!$M$260</f>
        <v>3285</v>
      </c>
      <c r="J17" s="192">
        <f>[4]SKONS!$Q$262</f>
        <v>4328</v>
      </c>
      <c r="K17" s="30">
        <v>401</v>
      </c>
      <c r="L17" s="31">
        <v>398</v>
      </c>
      <c r="M17" s="31">
        <v>270</v>
      </c>
      <c r="N17" s="31">
        <v>316</v>
      </c>
      <c r="O17" s="31">
        <v>120</v>
      </c>
      <c r="P17" s="31">
        <v>115</v>
      </c>
      <c r="Q17" s="31">
        <v>115</v>
      </c>
      <c r="R17" s="31">
        <v>98</v>
      </c>
      <c r="S17" s="31">
        <v>100</v>
      </c>
      <c r="T17" s="31">
        <v>98</v>
      </c>
      <c r="U17" s="31">
        <v>60</v>
      </c>
      <c r="V17" s="192">
        <v>103</v>
      </c>
      <c r="W17" s="30">
        <v>84</v>
      </c>
      <c r="X17" s="31">
        <v>92</v>
      </c>
      <c r="Y17" s="31">
        <v>146</v>
      </c>
      <c r="Z17" s="31">
        <v>165</v>
      </c>
      <c r="AA17" s="31">
        <v>262</v>
      </c>
      <c r="AB17" s="31">
        <v>218</v>
      </c>
      <c r="AC17" s="31">
        <v>236</v>
      </c>
      <c r="AD17" s="31">
        <v>285</v>
      </c>
      <c r="AE17" s="29">
        <f>[3]SKONS!V260</f>
        <v>329</v>
      </c>
      <c r="AF17" s="29">
        <f>[3]SKONS!W260</f>
        <v>359</v>
      </c>
      <c r="AG17" s="29">
        <f>[3]SKONS!X260</f>
        <v>397</v>
      </c>
      <c r="AH17" s="29">
        <f>[3]SKONS!Y260</f>
        <v>508</v>
      </c>
      <c r="AI17" s="29">
        <f>[3]SKONS!Z260</f>
        <v>827</v>
      </c>
      <c r="AJ17" s="29">
        <f>[3]SKONS!AA260</f>
        <v>742</v>
      </c>
      <c r="AK17" s="29">
        <f>[3]SKONS!AB260</f>
        <v>716</v>
      </c>
      <c r="AL17" s="29">
        <f>[3]SKONS!AC260</f>
        <v>1000</v>
      </c>
      <c r="AM17" s="29">
        <f>[3]SKONS!AD260</f>
        <v>1090</v>
      </c>
      <c r="AN17" s="29">
        <f>[3]SKONS!AE260</f>
        <v>1211</v>
      </c>
      <c r="AO17" s="29">
        <f>[3]SKONS!AF260</f>
        <v>926</v>
      </c>
      <c r="AP17" s="143">
        <f>[4]SKONS!$AH$262</f>
        <v>1101</v>
      </c>
      <c r="AQ17" s="255"/>
      <c r="AR17" s="255"/>
    </row>
    <row r="18" spans="1:44" s="1" customFormat="1" ht="32.25" customHeight="1">
      <c r="A18" s="85"/>
      <c r="B18" s="307" t="s">
        <v>233</v>
      </c>
      <c r="C18" s="51">
        <v>4200</v>
      </c>
      <c r="D18" s="52">
        <v>3186</v>
      </c>
      <c r="E18" s="52">
        <v>3437</v>
      </c>
      <c r="F18" s="52">
        <v>3724</v>
      </c>
      <c r="G18" s="52">
        <f>[3]SKONS!$E$261</f>
        <v>4622</v>
      </c>
      <c r="H18" s="52">
        <f>[3]SKONS!$I$261</f>
        <v>5616</v>
      </c>
      <c r="I18" s="52">
        <f>[3]SKONS!$M$261</f>
        <v>6688</v>
      </c>
      <c r="J18" s="193">
        <f>[4]SKONS!$Q$263</f>
        <v>7597</v>
      </c>
      <c r="K18" s="51">
        <v>957</v>
      </c>
      <c r="L18" s="52">
        <v>994</v>
      </c>
      <c r="M18" s="52">
        <v>765</v>
      </c>
      <c r="N18" s="52">
        <v>1484</v>
      </c>
      <c r="O18" s="52">
        <v>673</v>
      </c>
      <c r="P18" s="52">
        <v>750</v>
      </c>
      <c r="Q18" s="52">
        <v>731</v>
      </c>
      <c r="R18" s="52">
        <v>1033</v>
      </c>
      <c r="S18" s="52">
        <v>643</v>
      </c>
      <c r="T18" s="52">
        <v>713</v>
      </c>
      <c r="U18" s="52">
        <v>939</v>
      </c>
      <c r="V18" s="193">
        <v>1142</v>
      </c>
      <c r="W18" s="51">
        <v>780</v>
      </c>
      <c r="X18" s="52">
        <v>820</v>
      </c>
      <c r="Y18" s="52">
        <v>816</v>
      </c>
      <c r="Z18" s="52">
        <v>1308</v>
      </c>
      <c r="AA18" s="52">
        <v>903</v>
      </c>
      <c r="AB18" s="52">
        <v>963</v>
      </c>
      <c r="AC18" s="52">
        <v>1313</v>
      </c>
      <c r="AD18" s="52">
        <v>1443</v>
      </c>
      <c r="AE18" s="170">
        <f>[3]SKONS!V261</f>
        <v>1098</v>
      </c>
      <c r="AF18" s="170">
        <f>[3]SKONS!W261</f>
        <v>1178</v>
      </c>
      <c r="AG18" s="170">
        <f>[3]SKONS!X261</f>
        <v>1252</v>
      </c>
      <c r="AH18" s="170">
        <f>[3]SKONS!Y261</f>
        <v>2088</v>
      </c>
      <c r="AI18" s="170">
        <f>[3]SKONS!Z261</f>
        <v>1302</v>
      </c>
      <c r="AJ18" s="170">
        <f>[3]SKONS!AA261</f>
        <v>1299</v>
      </c>
      <c r="AK18" s="170">
        <f>[3]SKONS!AB261</f>
        <v>1851</v>
      </c>
      <c r="AL18" s="170">
        <f>[3]SKONS!AC261</f>
        <v>2236</v>
      </c>
      <c r="AM18" s="170">
        <f>[3]SKONS!AD261</f>
        <v>1470</v>
      </c>
      <c r="AN18" s="170">
        <f>[3]SKONS!AE261</f>
        <v>1676</v>
      </c>
      <c r="AO18" s="170">
        <f>[3]SKONS!AF261</f>
        <v>1526</v>
      </c>
      <c r="AP18" s="203">
        <f>[4]SKONS!$AH$263</f>
        <v>2925</v>
      </c>
      <c r="AQ18" s="255"/>
      <c r="AR18" s="255"/>
    </row>
    <row r="19" spans="1:44" s="1" customFormat="1">
      <c r="A19" s="85"/>
      <c r="B19" s="88"/>
      <c r="C19" s="88"/>
      <c r="D19" s="88"/>
      <c r="E19" s="88"/>
      <c r="F19" s="88"/>
      <c r="G19" s="88"/>
      <c r="H19" s="53"/>
      <c r="I19" s="53"/>
      <c r="J19" s="53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255"/>
    </row>
    <row r="20" spans="1:44" s="1" customFormat="1">
      <c r="A20" s="85"/>
      <c r="B20" s="264" t="s">
        <v>298</v>
      </c>
      <c r="C20" s="88"/>
      <c r="D20" s="88"/>
      <c r="E20" s="88"/>
      <c r="F20" s="88"/>
      <c r="G20" s="88"/>
      <c r="H20" s="53"/>
      <c r="I20" s="53"/>
      <c r="J20" s="53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255"/>
    </row>
    <row r="21" spans="1:44" ht="20.25" customHeight="1">
      <c r="A21" s="5"/>
      <c r="B21" s="366" t="s">
        <v>50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75"/>
      <c r="T21" s="77"/>
      <c r="U21" s="83"/>
      <c r="V21" s="83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</row>
    <row r="22" spans="1:44"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</row>
    <row r="23" spans="1:44">
      <c r="C23" s="301"/>
      <c r="D23" s="301"/>
      <c r="E23" s="301"/>
      <c r="F23" s="301"/>
      <c r="G23" s="301"/>
      <c r="H23" s="301"/>
      <c r="I23" s="301"/>
      <c r="J23" s="301"/>
    </row>
    <row r="24" spans="1:44">
      <c r="C24" s="302"/>
      <c r="D24" s="302"/>
      <c r="E24" s="302"/>
      <c r="F24" s="302"/>
      <c r="G24" s="302"/>
      <c r="H24" s="302"/>
      <c r="I24" s="302"/>
      <c r="J24" s="302"/>
    </row>
  </sheetData>
  <mergeCells count="4">
    <mergeCell ref="B3:B4"/>
    <mergeCell ref="B21:R21"/>
    <mergeCell ref="C3:J3"/>
    <mergeCell ref="K3:AM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showGridLines="0" topLeftCell="C1" zoomScale="115" zoomScaleNormal="115" workbookViewId="0">
      <selection activeCell="G11" sqref="G11"/>
    </sheetView>
  </sheetViews>
  <sheetFormatPr defaultColWidth="0" defaultRowHeight="14" zeroHeight="1"/>
  <cols>
    <col min="1" max="1" width="1.75" customWidth="1"/>
    <col min="2" max="2" width="27.08203125" customWidth="1"/>
    <col min="3" max="10" width="9" customWidth="1"/>
    <col min="11" max="18" width="7.582031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6"/>
      <c r="T1" s="6"/>
      <c r="U1" s="6"/>
      <c r="V1" s="6"/>
      <c r="W1" s="6"/>
      <c r="X1" s="6"/>
      <c r="Y1" s="6"/>
    </row>
    <row r="2" spans="1: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</row>
    <row r="3" spans="1:25">
      <c r="A3" s="40"/>
      <c r="B3" s="378" t="s">
        <v>121</v>
      </c>
      <c r="C3" s="379" t="s">
        <v>111</v>
      </c>
      <c r="D3" s="380"/>
      <c r="E3" s="380"/>
      <c r="F3" s="380"/>
      <c r="G3" s="380"/>
      <c r="H3" s="380"/>
      <c r="I3" s="380"/>
      <c r="J3" s="381"/>
      <c r="K3" s="374" t="s">
        <v>52</v>
      </c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25"/>
      <c r="Y3" s="25"/>
    </row>
    <row r="4" spans="1:25">
      <c r="A4" s="40"/>
      <c r="B4" s="374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40"/>
      <c r="B5" s="41" t="s">
        <v>122</v>
      </c>
      <c r="C5" s="42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3">
        <v>8094.0020999999997</v>
      </c>
      <c r="L5" s="44">
        <v>9632.9990899999993</v>
      </c>
      <c r="M5" s="44">
        <v>6663.998810000001</v>
      </c>
      <c r="N5" s="44">
        <v>9327.3806600000044</v>
      </c>
      <c r="O5" s="44">
        <v>6543.5776000000005</v>
      </c>
      <c r="P5" s="44">
        <v>7785.9430299999967</v>
      </c>
      <c r="Q5" s="44">
        <v>9191.4793700000027</v>
      </c>
      <c r="R5" s="44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5">
      <c r="A6" s="40"/>
      <c r="B6" s="45" t="s">
        <v>123</v>
      </c>
      <c r="C6" s="46">
        <v>7998</v>
      </c>
      <c r="D6" s="47">
        <v>9158</v>
      </c>
      <c r="E6" s="47">
        <v>10350</v>
      </c>
      <c r="F6" s="47">
        <v>11433</v>
      </c>
      <c r="G6" s="47">
        <v>11914.357400000001</v>
      </c>
      <c r="H6" s="47">
        <v>12033.155269999997</v>
      </c>
      <c r="I6" s="47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40"/>
      <c r="B7" s="45" t="s">
        <v>124</v>
      </c>
      <c r="C7" s="46">
        <v>626</v>
      </c>
      <c r="D7" s="47">
        <v>639</v>
      </c>
      <c r="E7" s="47">
        <v>675</v>
      </c>
      <c r="F7" s="47">
        <v>920</v>
      </c>
      <c r="G7" s="47">
        <v>1005</v>
      </c>
      <c r="H7" s="47">
        <v>1187.95686</v>
      </c>
      <c r="I7" s="47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40"/>
      <c r="B8" s="45" t="s">
        <v>125</v>
      </c>
      <c r="C8" s="46">
        <v>2935</v>
      </c>
      <c r="D8" s="47">
        <v>4200</v>
      </c>
      <c r="E8" s="47">
        <v>4881</v>
      </c>
      <c r="F8" s="47">
        <v>5224</v>
      </c>
      <c r="G8" s="47">
        <v>6543.4115000000002</v>
      </c>
      <c r="H8" s="47">
        <v>4812.6897900000004</v>
      </c>
      <c r="I8" s="47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5">
      <c r="A9" s="40"/>
      <c r="B9" s="45" t="s">
        <v>126</v>
      </c>
      <c r="C9" s="46">
        <v>626</v>
      </c>
      <c r="D9" s="47">
        <v>616</v>
      </c>
      <c r="E9" s="47">
        <v>592</v>
      </c>
      <c r="F9" s="47">
        <v>603</v>
      </c>
      <c r="G9" s="47">
        <v>500.40384</v>
      </c>
      <c r="H9" s="47">
        <v>1333.8536199999999</v>
      </c>
      <c r="I9" s="47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40"/>
      <c r="B10" s="45" t="s">
        <v>127</v>
      </c>
      <c r="C10" s="46">
        <v>147</v>
      </c>
      <c r="D10" s="47">
        <v>184</v>
      </c>
      <c r="E10" s="47">
        <v>180</v>
      </c>
      <c r="F10" s="47">
        <v>178</v>
      </c>
      <c r="G10" s="47">
        <v>244.39499999999998</v>
      </c>
      <c r="H10" s="47">
        <v>44.501850000000019</v>
      </c>
      <c r="I10" s="47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40"/>
      <c r="B11" s="45" t="s">
        <v>128</v>
      </c>
      <c r="C11" s="46">
        <v>387</v>
      </c>
      <c r="D11" s="47">
        <v>1330</v>
      </c>
      <c r="E11" s="47">
        <v>2111</v>
      </c>
      <c r="F11" s="47">
        <v>604</v>
      </c>
      <c r="G11" s="47">
        <v>366</v>
      </c>
      <c r="H11" s="47">
        <v>645.86742000000004</v>
      </c>
      <c r="I11" s="47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40"/>
      <c r="B12" s="45" t="s">
        <v>129</v>
      </c>
      <c r="C12" s="46">
        <v>5396</v>
      </c>
      <c r="D12" s="47">
        <v>8938</v>
      </c>
      <c r="E12" s="47">
        <v>5345</v>
      </c>
      <c r="F12" s="47">
        <v>12968</v>
      </c>
      <c r="G12" s="47">
        <v>6897</v>
      </c>
      <c r="H12" s="47">
        <v>5333.5015000000003</v>
      </c>
      <c r="I12" s="47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40"/>
      <c r="B13" s="45" t="s">
        <v>130</v>
      </c>
      <c r="C13" s="46">
        <v>2609</v>
      </c>
      <c r="D13" s="47">
        <v>3553</v>
      </c>
      <c r="E13" s="47">
        <v>4073</v>
      </c>
      <c r="F13" s="47">
        <v>3943</v>
      </c>
      <c r="G13" s="47">
        <v>2445.8979399999998</v>
      </c>
      <c r="H13" s="47">
        <v>1935.5192199999999</v>
      </c>
      <c r="I13" s="47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40"/>
      <c r="B14" s="45" t="s">
        <v>131</v>
      </c>
      <c r="C14" s="46">
        <v>340</v>
      </c>
      <c r="D14" s="47">
        <v>1443</v>
      </c>
      <c r="E14" s="47">
        <v>260</v>
      </c>
      <c r="F14" s="47">
        <v>1746</v>
      </c>
      <c r="G14" s="47">
        <v>664.22500000000002</v>
      </c>
      <c r="H14" s="47">
        <v>1047.7682199999999</v>
      </c>
      <c r="I14" s="47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40"/>
      <c r="B15" s="45" t="s">
        <v>132</v>
      </c>
      <c r="C15" s="46">
        <v>361</v>
      </c>
      <c r="D15" s="47">
        <v>361</v>
      </c>
      <c r="E15" s="47">
        <v>377</v>
      </c>
      <c r="F15" s="47">
        <v>417</v>
      </c>
      <c r="G15" s="47">
        <v>391.05725999999999</v>
      </c>
      <c r="H15" s="47">
        <v>385.36315000000002</v>
      </c>
      <c r="I15" s="47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40"/>
      <c r="B16" s="45" t="s">
        <v>133</v>
      </c>
      <c r="C16" s="46">
        <v>2609</v>
      </c>
      <c r="D16" s="47">
        <v>2027</v>
      </c>
      <c r="E16" s="47">
        <v>647</v>
      </c>
      <c r="F16" s="47">
        <v>99</v>
      </c>
      <c r="G16" s="47">
        <v>31.344999999999999</v>
      </c>
      <c r="H16" s="47">
        <v>36.824190000000002</v>
      </c>
      <c r="I16" s="47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40"/>
      <c r="B17" s="45" t="s">
        <v>134</v>
      </c>
      <c r="C17" s="46">
        <v>958</v>
      </c>
      <c r="D17" s="47">
        <v>817</v>
      </c>
      <c r="E17" s="47">
        <v>791</v>
      </c>
      <c r="F17" s="47">
        <v>900</v>
      </c>
      <c r="G17" s="47">
        <v>1046.4000000000001</v>
      </c>
      <c r="H17" s="47">
        <v>787.25613999999996</v>
      </c>
      <c r="I17" s="47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40"/>
      <c r="B18" s="48" t="s">
        <v>101</v>
      </c>
      <c r="C18" s="49">
        <v>1033</v>
      </c>
      <c r="D18" s="50">
        <v>2659</v>
      </c>
      <c r="E18" s="50">
        <v>2321</v>
      </c>
      <c r="F18" s="50">
        <v>3066</v>
      </c>
      <c r="G18" s="50">
        <v>4185.8744299999998</v>
      </c>
      <c r="H18" s="50">
        <v>4134.1234300000069</v>
      </c>
      <c r="I18" s="50">
        <v>4939</v>
      </c>
      <c r="J18" s="39">
        <v>5761</v>
      </c>
      <c r="K18" s="51">
        <v>960.14557999999988</v>
      </c>
      <c r="L18" s="52">
        <v>1243.3895600000001</v>
      </c>
      <c r="M18" s="52">
        <v>303.46485999999999</v>
      </c>
      <c r="N18" s="52">
        <v>1627.1234299999996</v>
      </c>
      <c r="O18" s="52">
        <v>1080.13202</v>
      </c>
      <c r="P18" s="52">
        <v>744.72856999999988</v>
      </c>
      <c r="Q18" s="52">
        <v>1945.13941</v>
      </c>
      <c r="R18" s="52">
        <v>1169.0000000000002</v>
      </c>
      <c r="S18" s="36">
        <v>2263</v>
      </c>
      <c r="T18" s="36">
        <v>1025.3556600000002</v>
      </c>
      <c r="U18" s="36">
        <v>793.64433999999994</v>
      </c>
      <c r="V18" s="36">
        <v>1679</v>
      </c>
      <c r="W18" s="37">
        <v>1000.7756400000017</v>
      </c>
      <c r="X18" s="37">
        <v>997.62741081300805</v>
      </c>
      <c r="Y18" s="38">
        <v>990.52075918699188</v>
      </c>
    </row>
    <row r="19" spans="1:25">
      <c r="A19" s="40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24"/>
      <c r="T19" s="24"/>
      <c r="U19" s="24"/>
      <c r="V19" s="24"/>
      <c r="W19" s="24"/>
      <c r="X19" s="24"/>
      <c r="Y19" s="24"/>
    </row>
    <row r="20" spans="1:25" ht="22.5" customHeight="1">
      <c r="A20" s="40"/>
      <c r="B20" s="366" t="s">
        <v>135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54"/>
      <c r="T20" s="54"/>
      <c r="U20" s="54"/>
      <c r="V20" s="54"/>
      <c r="W20" s="54"/>
      <c r="X20" s="54"/>
      <c r="Y20" s="54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W30"/>
  <sheetViews>
    <sheetView showGridLines="0" zoomScale="115" zoomScaleNormal="115" workbookViewId="0">
      <pane xSplit="2" ySplit="4" topLeftCell="C8" activePane="bottomRight" state="frozen"/>
      <selection activeCell="A30" sqref="A30"/>
      <selection pane="topRight" activeCell="A30" sqref="A30"/>
      <selection pane="bottomLeft" activeCell="A30" sqref="A30"/>
      <selection pane="bottomRight" activeCell="C22" sqref="C22"/>
    </sheetView>
  </sheetViews>
  <sheetFormatPr defaultColWidth="9" defaultRowHeight="14.25" customHeight="1" zeroHeight="1" outlineLevelCol="1"/>
  <cols>
    <col min="1" max="1" width="1.75" customWidth="1"/>
    <col min="2" max="2" width="27.08203125" customWidth="1"/>
    <col min="3" max="11" width="9" customWidth="1"/>
    <col min="12" max="15" width="7.58203125" hidden="1" customWidth="1" outlineLevel="1"/>
    <col min="16" max="31" width="7.75" hidden="1" customWidth="1" outlineLevel="1"/>
    <col min="32" max="32" width="7.75" customWidth="1" collapsed="1"/>
    <col min="33" max="42" width="7.75" customWidth="1"/>
    <col min="43" max="44" width="7.58203125" customWidth="1"/>
    <col min="45" max="46" width="9" customWidth="1"/>
    <col min="47" max="47" width="9.58203125" customWidth="1"/>
    <col min="48" max="48" width="7.83203125" customWidth="1"/>
    <col min="49" max="49" width="5.58203125" customWidth="1"/>
    <col min="50" max="54" width="2.08203125" customWidth="1"/>
    <col min="55" max="73" width="9" customWidth="1"/>
  </cols>
  <sheetData>
    <row r="1" spans="1:49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9" ht="1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9" ht="18.75" customHeight="1">
      <c r="A3" s="40"/>
      <c r="B3" s="378" t="s">
        <v>121</v>
      </c>
      <c r="C3" s="379" t="s">
        <v>146</v>
      </c>
      <c r="D3" s="380"/>
      <c r="E3" s="380"/>
      <c r="F3" s="380"/>
      <c r="G3" s="380"/>
      <c r="H3" s="380"/>
      <c r="I3" s="380"/>
      <c r="J3" s="380"/>
      <c r="K3" s="381"/>
      <c r="L3" s="112" t="s">
        <v>52</v>
      </c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220" t="s">
        <v>52</v>
      </c>
      <c r="AC3" s="126"/>
      <c r="AD3" s="126"/>
      <c r="AE3" s="126"/>
      <c r="AF3" s="375" t="s">
        <v>52</v>
      </c>
      <c r="AG3" s="375"/>
      <c r="AH3" s="375"/>
      <c r="AI3" s="375"/>
      <c r="AJ3" s="375"/>
      <c r="AK3" s="375"/>
      <c r="AL3" s="375"/>
      <c r="AM3" s="375"/>
      <c r="AN3" s="375"/>
      <c r="AO3" s="375"/>
      <c r="AP3" s="375"/>
      <c r="AQ3" s="375"/>
      <c r="AR3" s="375"/>
      <c r="AS3" s="375"/>
      <c r="AT3" s="375"/>
      <c r="AU3" s="375"/>
    </row>
    <row r="4" spans="1:49" ht="16">
      <c r="A4" s="40"/>
      <c r="B4" s="374"/>
      <c r="C4" s="237">
        <v>2013</v>
      </c>
      <c r="D4" s="238">
        <v>2014</v>
      </c>
      <c r="E4" s="238">
        <v>2015</v>
      </c>
      <c r="F4" s="238">
        <v>2016</v>
      </c>
      <c r="G4" s="238">
        <v>2017</v>
      </c>
      <c r="H4" s="238">
        <v>2018</v>
      </c>
      <c r="I4" s="238">
        <v>2019</v>
      </c>
      <c r="J4" s="314" t="s">
        <v>260</v>
      </c>
      <c r="K4" s="239">
        <v>2021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76" t="s">
        <v>26</v>
      </c>
      <c r="W4" s="8" t="s">
        <v>145</v>
      </c>
      <c r="X4" s="76" t="s">
        <v>169</v>
      </c>
      <c r="Y4" s="78" t="s">
        <v>170</v>
      </c>
      <c r="Z4" s="81" t="s">
        <v>171</v>
      </c>
      <c r="AA4" s="84" t="s">
        <v>172</v>
      </c>
      <c r="AB4" s="282" t="s">
        <v>175</v>
      </c>
      <c r="AC4" s="283" t="s">
        <v>176</v>
      </c>
      <c r="AD4" s="283" t="s">
        <v>177</v>
      </c>
      <c r="AE4" s="283" t="s">
        <v>179</v>
      </c>
      <c r="AF4" s="283" t="s">
        <v>180</v>
      </c>
      <c r="AG4" s="283" t="s">
        <v>185</v>
      </c>
      <c r="AH4" s="283" t="s">
        <v>187</v>
      </c>
      <c r="AI4" s="283" t="s">
        <v>189</v>
      </c>
      <c r="AJ4" s="283" t="s">
        <v>194</v>
      </c>
      <c r="AK4" s="283" t="s">
        <v>200</v>
      </c>
      <c r="AL4" s="283" t="s">
        <v>201</v>
      </c>
      <c r="AM4" s="242">
        <v>43830</v>
      </c>
      <c r="AN4" s="242" t="s">
        <v>299</v>
      </c>
      <c r="AO4" s="242" t="s">
        <v>300</v>
      </c>
      <c r="AP4" s="242">
        <v>44104</v>
      </c>
      <c r="AQ4" s="202" t="s">
        <v>301</v>
      </c>
      <c r="AR4" s="242" t="s">
        <v>302</v>
      </c>
      <c r="AS4" s="202">
        <v>44377</v>
      </c>
      <c r="AT4" s="202">
        <v>44469</v>
      </c>
      <c r="AU4" s="243">
        <v>44560</v>
      </c>
    </row>
    <row r="5" spans="1:49" ht="14">
      <c r="A5" s="40"/>
      <c r="B5" s="67" t="s">
        <v>122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f>[4]SKONS!$M$294</f>
        <v>49676</v>
      </c>
      <c r="K5" s="257">
        <f>[4]SKONS!$Q$294</f>
        <v>57264</v>
      </c>
      <c r="L5" s="11">
        <v>6544</v>
      </c>
      <c r="M5" s="11">
        <v>7785</v>
      </c>
      <c r="N5" s="11">
        <v>9191</v>
      </c>
      <c r="O5" s="11">
        <v>12721</v>
      </c>
      <c r="P5" s="11">
        <v>9708</v>
      </c>
      <c r="Q5" s="11">
        <v>10460</v>
      </c>
      <c r="R5" s="11">
        <v>8733</v>
      </c>
      <c r="S5" s="11">
        <v>13066</v>
      </c>
      <c r="T5" s="11">
        <v>8851</v>
      </c>
      <c r="U5" s="11">
        <v>10063</v>
      </c>
      <c r="V5" s="11">
        <v>9313</v>
      </c>
      <c r="W5" s="11">
        <v>11394</v>
      </c>
      <c r="X5" s="11">
        <v>7558</v>
      </c>
      <c r="Y5" s="11">
        <v>9456</v>
      </c>
      <c r="Z5" s="11">
        <v>8395</v>
      </c>
      <c r="AA5" s="11">
        <v>13178</v>
      </c>
      <c r="AB5" s="241">
        <v>9014</v>
      </c>
      <c r="AC5" s="13">
        <v>11650</v>
      </c>
      <c r="AD5" s="13">
        <v>12183</v>
      </c>
      <c r="AE5" s="13">
        <v>20347</v>
      </c>
      <c r="AF5" s="13">
        <v>9923</v>
      </c>
      <c r="AG5" s="13">
        <v>11507</v>
      </c>
      <c r="AH5" s="13">
        <v>11149</v>
      </c>
      <c r="AI5" s="13">
        <v>11941</v>
      </c>
      <c r="AJ5" s="13">
        <v>10131</v>
      </c>
      <c r="AK5" s="13">
        <v>11545</v>
      </c>
      <c r="AL5" s="13">
        <v>11498</v>
      </c>
      <c r="AM5" s="13">
        <f>[3]SKONS!$Y$291</f>
        <v>15292</v>
      </c>
      <c r="AN5" s="13">
        <f>[3]SKONS!$Z$291</f>
        <v>11283.76254</v>
      </c>
      <c r="AO5" s="13">
        <f>[3]SKONS!$AA$291</f>
        <v>10220.965989999997</v>
      </c>
      <c r="AP5" s="13">
        <f>[3]SKONS!$AB$291</f>
        <v>12996.271470000003</v>
      </c>
      <c r="AQ5" s="13">
        <f>[4]SKONS!$AD$294</f>
        <v>15175</v>
      </c>
      <c r="AR5" s="13">
        <f>[3]SKONS!$AD$291</f>
        <v>12948</v>
      </c>
      <c r="AS5" s="19">
        <f>[3]SKONS!$AE$291</f>
        <v>13242</v>
      </c>
      <c r="AT5" s="19">
        <f>[3]SKONS!$AF$291</f>
        <v>13521</v>
      </c>
      <c r="AU5" s="268">
        <f>[4]SKONS!$AH$294</f>
        <v>17553</v>
      </c>
      <c r="AV5" s="261"/>
      <c r="AW5" s="261"/>
    </row>
    <row r="6" spans="1:49" ht="14">
      <c r="A6" s="40"/>
      <c r="B6" s="68" t="s">
        <v>234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f>[4]SKONS!$M$276</f>
        <v>27574</v>
      </c>
      <c r="K6" s="258">
        <f>[4]SKONS!$Q$276</f>
        <v>30880</v>
      </c>
      <c r="L6" s="15">
        <v>3717</v>
      </c>
      <c r="M6" s="15">
        <v>4229</v>
      </c>
      <c r="N6" s="15">
        <v>4878</v>
      </c>
      <c r="O6" s="15">
        <v>5930</v>
      </c>
      <c r="P6" s="15">
        <v>4633</v>
      </c>
      <c r="Q6" s="15">
        <v>4698</v>
      </c>
      <c r="R6" s="15">
        <v>4786</v>
      </c>
      <c r="S6" s="15">
        <v>5261</v>
      </c>
      <c r="T6" s="15">
        <v>5059</v>
      </c>
      <c r="U6" s="15">
        <v>4485</v>
      </c>
      <c r="V6" s="15">
        <v>4734</v>
      </c>
      <c r="W6" s="15">
        <v>5931</v>
      </c>
      <c r="X6" s="15">
        <v>4906</v>
      </c>
      <c r="Y6" s="15">
        <v>5153</v>
      </c>
      <c r="Z6" s="15">
        <v>5508</v>
      </c>
      <c r="AA6" s="15">
        <v>6593</v>
      </c>
      <c r="AB6" s="204">
        <v>5042</v>
      </c>
      <c r="AC6" s="15">
        <v>6389</v>
      </c>
      <c r="AD6" s="15">
        <v>7011</v>
      </c>
      <c r="AE6" s="15">
        <v>14025</v>
      </c>
      <c r="AF6" s="15">
        <v>5726</v>
      </c>
      <c r="AG6" s="15">
        <v>5877</v>
      </c>
      <c r="AH6" s="15">
        <v>5713</v>
      </c>
      <c r="AI6" s="15">
        <v>5624</v>
      </c>
      <c r="AJ6" s="15">
        <v>5580</v>
      </c>
      <c r="AK6" s="15">
        <v>5861</v>
      </c>
      <c r="AL6" s="15">
        <v>5974</v>
      </c>
      <c r="AM6" s="15">
        <f>[3]SKONS!$Y$273</f>
        <v>6340</v>
      </c>
      <c r="AN6" s="17">
        <f>[3]SKONS!$Z$273</f>
        <v>5940</v>
      </c>
      <c r="AO6" s="17">
        <f>[3]SKONS!$AA$273</f>
        <v>6499.8987399999987</v>
      </c>
      <c r="AP6" s="17">
        <f>[3]SKONS!$AB$273</f>
        <v>7285.3012599999984</v>
      </c>
      <c r="AQ6" s="17">
        <f>[4]SKONS!$AD$276</f>
        <v>7848.8000000000029</v>
      </c>
      <c r="AR6" s="17">
        <f>[3]SKONS!$AD$273</f>
        <v>7190</v>
      </c>
      <c r="AS6" s="17">
        <f>[3]SKONS!$AE$273</f>
        <v>7620</v>
      </c>
      <c r="AT6" s="17">
        <f>[3]SKONS!$AF$273</f>
        <v>7447.2999999999993</v>
      </c>
      <c r="AU6" s="18">
        <f>[4]SKONS!$AH$276</f>
        <v>8622.7000000000007</v>
      </c>
      <c r="AV6" s="261"/>
      <c r="AW6" s="261"/>
    </row>
    <row r="7" spans="1:49" s="72" customFormat="1" ht="14.5">
      <c r="A7" s="71"/>
      <c r="B7" s="69" t="s">
        <v>155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f>[4]SKONS!$M$272</f>
        <v>21796</v>
      </c>
      <c r="K7" s="259">
        <f>[4]SKONS!$Q$272</f>
        <v>24461</v>
      </c>
      <c r="L7" s="27">
        <v>2391</v>
      </c>
      <c r="M7" s="27">
        <v>2520</v>
      </c>
      <c r="N7" s="27">
        <v>2923</v>
      </c>
      <c r="O7" s="27">
        <v>3073</v>
      </c>
      <c r="P7" s="27">
        <v>2796</v>
      </c>
      <c r="Q7" s="27">
        <v>2997</v>
      </c>
      <c r="R7" s="27">
        <v>2988</v>
      </c>
      <c r="S7" s="27">
        <v>2973</v>
      </c>
      <c r="T7" s="27">
        <v>3147</v>
      </c>
      <c r="U7" s="27">
        <v>2697</v>
      </c>
      <c r="V7" s="27">
        <v>2920</v>
      </c>
      <c r="W7" s="27">
        <v>3760</v>
      </c>
      <c r="X7" s="27">
        <v>2998</v>
      </c>
      <c r="Y7" s="27">
        <v>3343</v>
      </c>
      <c r="Z7" s="27">
        <v>3488</v>
      </c>
      <c r="AA7" s="27">
        <v>2565</v>
      </c>
      <c r="AB7" s="205">
        <v>3250</v>
      </c>
      <c r="AC7" s="27">
        <v>4087</v>
      </c>
      <c r="AD7" s="27">
        <v>4218</v>
      </c>
      <c r="AE7" s="27">
        <v>4196</v>
      </c>
      <c r="AF7" s="27">
        <v>3973</v>
      </c>
      <c r="AG7" s="27">
        <v>4130</v>
      </c>
      <c r="AH7" s="27">
        <v>3989</v>
      </c>
      <c r="AI7" s="27">
        <v>3906</v>
      </c>
      <c r="AJ7" s="27">
        <v>4087</v>
      </c>
      <c r="AK7" s="27">
        <v>4321</v>
      </c>
      <c r="AL7" s="27">
        <v>4552</v>
      </c>
      <c r="AM7" s="27">
        <f>[3]SKONS!$Y$269</f>
        <v>4921</v>
      </c>
      <c r="AN7" s="28">
        <f>[3]SKONS!$Z$269</f>
        <v>4441</v>
      </c>
      <c r="AO7" s="28">
        <f>[3]SKONS!$AA$269</f>
        <v>4991.6007399999999</v>
      </c>
      <c r="AP7" s="28">
        <f>[3]SKONS!$AB$269</f>
        <v>5875.9992599999987</v>
      </c>
      <c r="AQ7" s="28">
        <f>[4]SKONS!$AD$272</f>
        <v>6487.4000000000015</v>
      </c>
      <c r="AR7" s="28">
        <f>[3]SKONS!$AD$269</f>
        <v>5513</v>
      </c>
      <c r="AS7" s="28">
        <f>[3]SKONS!$AE$269</f>
        <v>6095</v>
      </c>
      <c r="AT7" s="28">
        <f>[3]SKONS!$AF$269</f>
        <v>5635.2999999999993</v>
      </c>
      <c r="AU7" s="273">
        <f>[4]SKONS!$AH$272</f>
        <v>7217.7000000000007</v>
      </c>
      <c r="AV7" s="261"/>
      <c r="AW7" s="261"/>
    </row>
    <row r="8" spans="1:49" s="72" customFormat="1" ht="14.5">
      <c r="A8" s="71"/>
      <c r="B8" s="69" t="s">
        <v>156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f>[4]SKONS!$M$273</f>
        <v>1562</v>
      </c>
      <c r="K8" s="259">
        <f>[4]SKONS!$Q$273</f>
        <v>1574</v>
      </c>
      <c r="L8" s="27">
        <v>200</v>
      </c>
      <c r="M8" s="27">
        <v>217</v>
      </c>
      <c r="N8" s="27">
        <v>213</v>
      </c>
      <c r="O8" s="27">
        <v>204</v>
      </c>
      <c r="P8" s="27">
        <v>281</v>
      </c>
      <c r="Q8" s="27">
        <v>279</v>
      </c>
      <c r="R8" s="27">
        <v>280</v>
      </c>
      <c r="S8" s="27">
        <v>298</v>
      </c>
      <c r="T8" s="27">
        <v>294</v>
      </c>
      <c r="U8" s="27">
        <v>291</v>
      </c>
      <c r="V8" s="27">
        <v>298</v>
      </c>
      <c r="W8" s="27">
        <v>303</v>
      </c>
      <c r="X8" s="27">
        <v>454</v>
      </c>
      <c r="Y8" s="27">
        <v>301</v>
      </c>
      <c r="Z8" s="27">
        <v>380</v>
      </c>
      <c r="AA8" s="27">
        <v>318</v>
      </c>
      <c r="AB8" s="205">
        <v>263</v>
      </c>
      <c r="AC8" s="27">
        <v>257</v>
      </c>
      <c r="AD8" s="27">
        <v>289</v>
      </c>
      <c r="AE8" s="27">
        <v>282</v>
      </c>
      <c r="AF8" s="27">
        <v>367</v>
      </c>
      <c r="AG8" s="27">
        <v>374</v>
      </c>
      <c r="AH8" s="27">
        <v>354</v>
      </c>
      <c r="AI8" s="27">
        <v>371</v>
      </c>
      <c r="AJ8" s="27">
        <v>382</v>
      </c>
      <c r="AK8" s="27">
        <v>369</v>
      </c>
      <c r="AL8" s="27">
        <v>375</v>
      </c>
      <c r="AM8" s="27">
        <f>[3]SKONS!$Y$270</f>
        <v>375</v>
      </c>
      <c r="AN8" s="28">
        <f>[3]SKONS!$Z$270</f>
        <v>386</v>
      </c>
      <c r="AO8" s="28">
        <f>[3]SKONS!$AA$270</f>
        <v>392</v>
      </c>
      <c r="AP8" s="28">
        <f>[3]SKONS!$AB$270</f>
        <v>397.59999999999991</v>
      </c>
      <c r="AQ8" s="28">
        <f>[4]SKONS!$AD$273</f>
        <v>386.40000000000009</v>
      </c>
      <c r="AR8" s="28">
        <f>[3]SKONS!$AD$270</f>
        <v>398</v>
      </c>
      <c r="AS8" s="28">
        <f>[3]SKONS!$AE$270</f>
        <v>234</v>
      </c>
      <c r="AT8" s="28">
        <f>[3]SKONS!$AF$270</f>
        <v>545</v>
      </c>
      <c r="AU8" s="273">
        <f>[4]SKONS!$AH$273</f>
        <v>397</v>
      </c>
      <c r="AV8" s="261"/>
      <c r="AW8" s="261"/>
    </row>
    <row r="9" spans="1:49" s="72" customFormat="1" ht="14.5">
      <c r="A9" s="71"/>
      <c r="B9" s="69" t="s">
        <v>125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f>[4]SKONS!$M$274</f>
        <v>3952</v>
      </c>
      <c r="K9" s="259">
        <f>[4]SKONS!$Q$274</f>
        <v>4061</v>
      </c>
      <c r="L9" s="27">
        <v>1095</v>
      </c>
      <c r="M9" s="27">
        <v>1430</v>
      </c>
      <c r="N9" s="27">
        <v>1673</v>
      </c>
      <c r="O9" s="27">
        <v>1652</v>
      </c>
      <c r="P9" s="27">
        <v>1485</v>
      </c>
      <c r="Q9" s="27">
        <v>1375</v>
      </c>
      <c r="R9" s="27">
        <v>1443</v>
      </c>
      <c r="S9" s="27">
        <v>1524</v>
      </c>
      <c r="T9" s="27">
        <v>1468</v>
      </c>
      <c r="U9" s="27">
        <v>1444</v>
      </c>
      <c r="V9" s="27">
        <v>1406</v>
      </c>
      <c r="W9" s="27">
        <v>1386</v>
      </c>
      <c r="X9" s="27">
        <v>1424</v>
      </c>
      <c r="Y9" s="27">
        <v>1447</v>
      </c>
      <c r="Z9" s="27">
        <v>1593</v>
      </c>
      <c r="AA9" s="27">
        <v>1460</v>
      </c>
      <c r="AB9" s="205">
        <v>1439</v>
      </c>
      <c r="AC9" s="27">
        <v>1288</v>
      </c>
      <c r="AD9" s="27">
        <v>1208</v>
      </c>
      <c r="AE9" s="27">
        <v>1306</v>
      </c>
      <c r="AF9" s="27">
        <v>1318</v>
      </c>
      <c r="AG9" s="27">
        <v>1286</v>
      </c>
      <c r="AH9" s="27">
        <v>1272</v>
      </c>
      <c r="AI9" s="27">
        <v>1227</v>
      </c>
      <c r="AJ9" s="27">
        <v>1055</v>
      </c>
      <c r="AK9" s="27">
        <v>1056</v>
      </c>
      <c r="AL9" s="27">
        <v>982</v>
      </c>
      <c r="AM9" s="27">
        <f>[3]SKONS!$Y$271</f>
        <v>893</v>
      </c>
      <c r="AN9" s="28">
        <f>[3]SKONS!$Z$271</f>
        <v>962</v>
      </c>
      <c r="AO9" s="28">
        <f>[3]SKONS!$AA$271</f>
        <v>892.9079999999999</v>
      </c>
      <c r="AP9" s="28">
        <f>[3]SKONS!$AB$271</f>
        <v>1099.0920000000001</v>
      </c>
      <c r="AQ9" s="28">
        <f>[4]SKONS!$AD$274</f>
        <v>998</v>
      </c>
      <c r="AR9" s="28">
        <f>[3]SKONS!$AD$271</f>
        <v>1018</v>
      </c>
      <c r="AS9" s="28">
        <f>[3]SKONS!$AE$271</f>
        <v>1006</v>
      </c>
      <c r="AT9" s="28">
        <f>[3]SKONS!$AF$271</f>
        <v>957</v>
      </c>
      <c r="AU9" s="273">
        <f>[4]SKONS!$AH$274</f>
        <v>1080</v>
      </c>
      <c r="AV9" s="261"/>
      <c r="AW9" s="261"/>
    </row>
    <row r="10" spans="1:49" s="72" customFormat="1" ht="14.5">
      <c r="A10" s="71"/>
      <c r="B10" s="69" t="s">
        <v>127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f>[4]SKONS!$M$275</f>
        <v>264</v>
      </c>
      <c r="K10" s="259">
        <f>[4]SKONS!$Q$275</f>
        <v>784</v>
      </c>
      <c r="L10" s="27">
        <v>30</v>
      </c>
      <c r="M10" s="27">
        <v>62</v>
      </c>
      <c r="N10" s="27">
        <v>68</v>
      </c>
      <c r="O10" s="27">
        <v>1000</v>
      </c>
      <c r="P10" s="27">
        <v>70</v>
      </c>
      <c r="Q10" s="27">
        <v>47</v>
      </c>
      <c r="R10" s="27">
        <v>75</v>
      </c>
      <c r="S10" s="27">
        <v>466</v>
      </c>
      <c r="T10" s="27">
        <v>150</v>
      </c>
      <c r="U10" s="27">
        <v>53</v>
      </c>
      <c r="V10" s="27">
        <v>110</v>
      </c>
      <c r="W10" s="27">
        <v>482</v>
      </c>
      <c r="X10" s="27">
        <v>30</v>
      </c>
      <c r="Y10" s="27">
        <v>62</v>
      </c>
      <c r="Z10" s="27">
        <v>47</v>
      </c>
      <c r="AA10" s="27">
        <v>2250</v>
      </c>
      <c r="AB10" s="205">
        <v>90</v>
      </c>
      <c r="AC10" s="27">
        <v>757</v>
      </c>
      <c r="AD10" s="27">
        <v>1295</v>
      </c>
      <c r="AE10" s="27">
        <v>8240</v>
      </c>
      <c r="AF10" s="27">
        <v>68</v>
      </c>
      <c r="AG10" s="27">
        <v>87</v>
      </c>
      <c r="AH10" s="27">
        <v>98</v>
      </c>
      <c r="AI10" s="27">
        <v>121</v>
      </c>
      <c r="AJ10" s="27">
        <v>56</v>
      </c>
      <c r="AK10" s="27">
        <v>116</v>
      </c>
      <c r="AL10" s="27">
        <v>64</v>
      </c>
      <c r="AM10" s="27">
        <f>[3]SKONS!$Y$272</f>
        <v>151</v>
      </c>
      <c r="AN10" s="28">
        <f>[3]SKONS!$Z$272</f>
        <v>151</v>
      </c>
      <c r="AO10" s="28">
        <f>[3]SKONS!$AA$272</f>
        <v>223.39</v>
      </c>
      <c r="AP10" s="28">
        <f>[3]SKONS!$AB$272</f>
        <v>-87.389999999999986</v>
      </c>
      <c r="AQ10" s="28">
        <f>[4]SKONS!$AD$275</f>
        <v>-23</v>
      </c>
      <c r="AR10" s="28">
        <f>[3]SKONS!$AD$272</f>
        <v>261</v>
      </c>
      <c r="AS10" s="28">
        <f>[3]SKONS!$AE$272</f>
        <v>285</v>
      </c>
      <c r="AT10" s="28">
        <f>[3]SKONS!$AF$272</f>
        <v>310</v>
      </c>
      <c r="AU10" s="273">
        <f>[4]SKONS!$AH$275</f>
        <v>-72</v>
      </c>
      <c r="AV10" s="261"/>
      <c r="AW10" s="261"/>
    </row>
    <row r="11" spans="1:49" ht="20.25" customHeight="1">
      <c r="A11" s="40"/>
      <c r="B11" s="68" t="s">
        <v>235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f>[4]SKONS!$M$281</f>
        <v>3834</v>
      </c>
      <c r="K11" s="258">
        <f>[4]SKONS!$Q$281</f>
        <v>4163</v>
      </c>
      <c r="L11" s="15">
        <v>626</v>
      </c>
      <c r="M11" s="15">
        <v>938</v>
      </c>
      <c r="N11" s="15">
        <v>917</v>
      </c>
      <c r="O11" s="15">
        <v>927</v>
      </c>
      <c r="P11" s="15">
        <v>624</v>
      </c>
      <c r="Q11" s="15">
        <v>827</v>
      </c>
      <c r="R11" s="15">
        <v>776</v>
      </c>
      <c r="S11" s="15">
        <v>1469</v>
      </c>
      <c r="T11" s="15">
        <v>590</v>
      </c>
      <c r="U11" s="15">
        <v>607</v>
      </c>
      <c r="V11" s="15">
        <v>796</v>
      </c>
      <c r="W11" s="15">
        <v>756</v>
      </c>
      <c r="X11" s="15">
        <v>511</v>
      </c>
      <c r="Y11" s="15">
        <v>672</v>
      </c>
      <c r="Z11" s="15">
        <v>811</v>
      </c>
      <c r="AA11" s="15">
        <v>866</v>
      </c>
      <c r="AB11" s="204">
        <v>694</v>
      </c>
      <c r="AC11" s="15">
        <v>917</v>
      </c>
      <c r="AD11" s="15">
        <v>766</v>
      </c>
      <c r="AE11" s="15">
        <v>948</v>
      </c>
      <c r="AF11" s="15">
        <v>683</v>
      </c>
      <c r="AG11" s="15">
        <v>761</v>
      </c>
      <c r="AH11" s="15">
        <v>841</v>
      </c>
      <c r="AI11" s="15">
        <v>1071</v>
      </c>
      <c r="AJ11" s="15">
        <v>728</v>
      </c>
      <c r="AK11" s="15">
        <v>768</v>
      </c>
      <c r="AL11" s="15">
        <v>968</v>
      </c>
      <c r="AM11" s="15">
        <f>[3]SKONS!$Y$278</f>
        <v>1034</v>
      </c>
      <c r="AN11" s="17">
        <f>[3]SKONS!$Z$278</f>
        <v>821</v>
      </c>
      <c r="AO11" s="17">
        <f>[3]SKONS!$AA$278</f>
        <v>913.17128000000002</v>
      </c>
      <c r="AP11" s="17">
        <f>[3]SKONS!$AB$278</f>
        <v>925.82871999999998</v>
      </c>
      <c r="AQ11" s="17">
        <f>[4]SKONS!$AD$281</f>
        <v>1174</v>
      </c>
      <c r="AR11" s="17">
        <f>[3]SKONS!$AD$278</f>
        <v>897</v>
      </c>
      <c r="AS11" s="17">
        <f>[3]SKONS!$AE$278</f>
        <v>943</v>
      </c>
      <c r="AT11" s="17">
        <f>[3]SKONS!$AF$278</f>
        <v>1050</v>
      </c>
      <c r="AU11" s="18">
        <f>[4]SKONS!$AH$281</f>
        <v>1273</v>
      </c>
      <c r="AV11" s="261"/>
      <c r="AW11" s="261"/>
    </row>
    <row r="12" spans="1:49" s="72" customFormat="1" ht="14.5">
      <c r="A12" s="71"/>
      <c r="B12" s="69" t="s">
        <v>157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f>[4]SKONS!$M$277</f>
        <v>878</v>
      </c>
      <c r="K12" s="259">
        <f>[4]SKONS!$Q$277</f>
        <v>1026</v>
      </c>
      <c r="L12" s="27">
        <v>115</v>
      </c>
      <c r="M12" s="27">
        <v>392</v>
      </c>
      <c r="N12" s="27">
        <v>316</v>
      </c>
      <c r="O12" s="27">
        <v>340</v>
      </c>
      <c r="P12" s="27">
        <v>106</v>
      </c>
      <c r="Q12" s="27">
        <v>222</v>
      </c>
      <c r="R12" s="27">
        <v>217</v>
      </c>
      <c r="S12" s="27">
        <v>880</v>
      </c>
      <c r="T12" s="27">
        <v>156</v>
      </c>
      <c r="U12" s="27">
        <v>150</v>
      </c>
      <c r="V12" s="27">
        <v>337</v>
      </c>
      <c r="W12" s="27">
        <v>295</v>
      </c>
      <c r="X12" s="27">
        <v>81</v>
      </c>
      <c r="Y12" s="27">
        <v>213</v>
      </c>
      <c r="Z12" s="27">
        <v>343</v>
      </c>
      <c r="AA12" s="27">
        <v>401</v>
      </c>
      <c r="AB12" s="205">
        <v>132</v>
      </c>
      <c r="AC12" s="27">
        <v>325</v>
      </c>
      <c r="AD12" s="27">
        <v>180</v>
      </c>
      <c r="AE12" s="27">
        <v>375</v>
      </c>
      <c r="AF12" s="27">
        <v>111</v>
      </c>
      <c r="AG12" s="27">
        <v>164</v>
      </c>
      <c r="AH12" s="27">
        <v>283</v>
      </c>
      <c r="AI12" s="27">
        <v>467</v>
      </c>
      <c r="AJ12" s="27">
        <v>91</v>
      </c>
      <c r="AK12" s="27">
        <v>137</v>
      </c>
      <c r="AL12" s="27">
        <v>322</v>
      </c>
      <c r="AM12" s="27">
        <f>[3]SKONS!$Y$274</f>
        <v>351</v>
      </c>
      <c r="AN12" s="28">
        <f>[3]SKONS!$Z$274</f>
        <v>57</v>
      </c>
      <c r="AO12" s="28">
        <f>[3]SKONS!$AA$274</f>
        <v>230.17779999999999</v>
      </c>
      <c r="AP12" s="28">
        <f>[3]SKONS!$AB$274</f>
        <v>187.82220000000001</v>
      </c>
      <c r="AQ12" s="28">
        <f>[4]SKONS!$AD$277</f>
        <v>403</v>
      </c>
      <c r="AR12" s="28">
        <f>[3]SKONS!$AD$274</f>
        <v>114</v>
      </c>
      <c r="AS12" s="28">
        <f>[3]SKONS!$AE$274</f>
        <v>150</v>
      </c>
      <c r="AT12" s="28">
        <f>[3]SKONS!$AF$274</f>
        <v>262</v>
      </c>
      <c r="AU12" s="273">
        <f>[4]SKONS!$AH$277</f>
        <v>500</v>
      </c>
      <c r="AV12" s="261"/>
      <c r="AW12" s="261"/>
    </row>
    <row r="13" spans="1:49" s="72" customFormat="1" ht="14.5">
      <c r="A13" s="71"/>
      <c r="B13" s="69" t="s">
        <v>124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f>[4]SKONS!$M$278</f>
        <v>1881</v>
      </c>
      <c r="K13" s="259">
        <f>[4]SKONS!$Q$278</f>
        <v>2022</v>
      </c>
      <c r="L13" s="27">
        <v>277</v>
      </c>
      <c r="M13" s="27">
        <v>266</v>
      </c>
      <c r="N13" s="27">
        <v>279</v>
      </c>
      <c r="O13" s="27">
        <v>269</v>
      </c>
      <c r="P13" s="27">
        <v>263</v>
      </c>
      <c r="Q13" s="27">
        <v>286</v>
      </c>
      <c r="R13" s="27">
        <v>287</v>
      </c>
      <c r="S13" s="27">
        <v>301</v>
      </c>
      <c r="T13" s="27">
        <v>199</v>
      </c>
      <c r="U13" s="27">
        <v>213</v>
      </c>
      <c r="V13" s="27">
        <v>198</v>
      </c>
      <c r="W13" s="27">
        <v>210</v>
      </c>
      <c r="X13" s="27">
        <v>198</v>
      </c>
      <c r="Y13" s="27">
        <v>230</v>
      </c>
      <c r="Z13" s="27">
        <v>234</v>
      </c>
      <c r="AA13" s="27">
        <v>242</v>
      </c>
      <c r="AB13" s="205">
        <v>323</v>
      </c>
      <c r="AC13" s="27">
        <v>353</v>
      </c>
      <c r="AD13" s="27">
        <v>366</v>
      </c>
      <c r="AE13" s="27">
        <v>354</v>
      </c>
      <c r="AF13" s="27">
        <v>351</v>
      </c>
      <c r="AG13" s="27">
        <v>362</v>
      </c>
      <c r="AH13" s="27">
        <v>323</v>
      </c>
      <c r="AI13" s="27">
        <v>376</v>
      </c>
      <c r="AJ13" s="27">
        <v>391</v>
      </c>
      <c r="AK13" s="27">
        <v>395</v>
      </c>
      <c r="AL13" s="27">
        <v>392</v>
      </c>
      <c r="AM13" s="27">
        <f>[3]SKONS!$Y$275</f>
        <v>392</v>
      </c>
      <c r="AN13" s="28">
        <f>[3]SKONS!$Z$275</f>
        <v>456</v>
      </c>
      <c r="AO13" s="28">
        <f>[3]SKONS!$AA$275</f>
        <v>469.96669999999995</v>
      </c>
      <c r="AP13" s="28">
        <f>[3]SKONS!$AB$275</f>
        <v>468.03330000000005</v>
      </c>
      <c r="AQ13" s="28">
        <f>[4]SKONS!$AD$278</f>
        <v>487</v>
      </c>
      <c r="AR13" s="28">
        <f>[3]SKONS!$AD$275</f>
        <v>509</v>
      </c>
      <c r="AS13" s="28">
        <f>[3]SKONS!$AE$275</f>
        <v>509</v>
      </c>
      <c r="AT13" s="28">
        <f>[3]SKONS!$AF$275</f>
        <v>515</v>
      </c>
      <c r="AU13" s="273">
        <f>[4]SKONS!$AH$278</f>
        <v>489</v>
      </c>
      <c r="AV13" s="261"/>
      <c r="AW13" s="261"/>
    </row>
    <row r="14" spans="1:49" s="72" customFormat="1" ht="14.5">
      <c r="A14" s="71"/>
      <c r="B14" s="69" t="s">
        <v>132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f>[4]SKONS!$M$279</f>
        <v>815</v>
      </c>
      <c r="K14" s="259">
        <f>[4]SKONS!$Q$279</f>
        <v>803</v>
      </c>
      <c r="L14" s="27">
        <v>89</v>
      </c>
      <c r="M14" s="27">
        <v>83</v>
      </c>
      <c r="N14" s="27">
        <v>101</v>
      </c>
      <c r="O14" s="27">
        <v>136</v>
      </c>
      <c r="P14" s="27">
        <v>78</v>
      </c>
      <c r="Q14" s="27">
        <v>145</v>
      </c>
      <c r="R14" s="27">
        <v>117</v>
      </c>
      <c r="S14" s="27">
        <v>127</v>
      </c>
      <c r="T14" s="27">
        <v>117</v>
      </c>
      <c r="U14" s="27">
        <v>117</v>
      </c>
      <c r="V14" s="27">
        <v>131</v>
      </c>
      <c r="W14" s="27">
        <v>118</v>
      </c>
      <c r="X14" s="27">
        <v>121</v>
      </c>
      <c r="Y14" s="27">
        <v>119</v>
      </c>
      <c r="Z14" s="27">
        <v>132</v>
      </c>
      <c r="AA14" s="27">
        <v>123</v>
      </c>
      <c r="AB14" s="205">
        <v>144</v>
      </c>
      <c r="AC14" s="27">
        <v>142</v>
      </c>
      <c r="AD14" s="27">
        <v>122</v>
      </c>
      <c r="AE14" s="27">
        <v>120</v>
      </c>
      <c r="AF14" s="27">
        <v>129</v>
      </c>
      <c r="AG14" s="27">
        <v>135</v>
      </c>
      <c r="AH14" s="27">
        <v>129</v>
      </c>
      <c r="AI14" s="27">
        <v>141</v>
      </c>
      <c r="AJ14" s="27">
        <v>163</v>
      </c>
      <c r="AK14" s="27">
        <v>162</v>
      </c>
      <c r="AL14" s="27">
        <v>165</v>
      </c>
      <c r="AM14" s="27">
        <f>[3]SKONS!$Y$276</f>
        <v>172</v>
      </c>
      <c r="AN14" s="28">
        <f>[3]SKONS!$Z$276</f>
        <v>266</v>
      </c>
      <c r="AO14" s="28">
        <f>[3]SKONS!$AA$276</f>
        <v>123.22735</v>
      </c>
      <c r="AP14" s="28">
        <f>[3]SKONS!$AB$276</f>
        <v>197.77265</v>
      </c>
      <c r="AQ14" s="28">
        <f>[4]SKONS!$AD$279</f>
        <v>228</v>
      </c>
      <c r="AR14" s="28">
        <f>[3]SKONS!$AD$276</f>
        <v>200</v>
      </c>
      <c r="AS14" s="28">
        <f>[3]SKONS!$AE$276</f>
        <v>199</v>
      </c>
      <c r="AT14" s="28">
        <f>[3]SKONS!$AF$276</f>
        <v>199</v>
      </c>
      <c r="AU14" s="273">
        <f>[4]SKONS!$AH$279</f>
        <v>205</v>
      </c>
      <c r="AV14" s="261"/>
      <c r="AW14" s="261"/>
    </row>
    <row r="15" spans="1:49" s="72" customFormat="1" ht="14.5">
      <c r="A15" s="71"/>
      <c r="B15" s="69" t="s">
        <v>158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f>[4]SKONS!$M$280</f>
        <v>260</v>
      </c>
      <c r="K15" s="259">
        <f>[4]SKONS!$Q$280</f>
        <v>312</v>
      </c>
      <c r="L15" s="27">
        <v>145</v>
      </c>
      <c r="M15" s="27">
        <v>197</v>
      </c>
      <c r="N15" s="27">
        <v>221</v>
      </c>
      <c r="O15" s="27">
        <v>182</v>
      </c>
      <c r="P15" s="27">
        <v>177</v>
      </c>
      <c r="Q15" s="27">
        <v>174</v>
      </c>
      <c r="R15" s="27">
        <v>155</v>
      </c>
      <c r="S15" s="27">
        <v>161</v>
      </c>
      <c r="T15" s="27">
        <v>117</v>
      </c>
      <c r="U15" s="27">
        <v>127</v>
      </c>
      <c r="V15" s="27">
        <v>131</v>
      </c>
      <c r="W15" s="27">
        <v>133</v>
      </c>
      <c r="X15" s="27">
        <v>111</v>
      </c>
      <c r="Y15" s="27">
        <v>110</v>
      </c>
      <c r="Z15" s="27">
        <v>102</v>
      </c>
      <c r="AA15" s="27">
        <v>100</v>
      </c>
      <c r="AB15" s="205">
        <v>95</v>
      </c>
      <c r="AC15" s="27">
        <v>96</v>
      </c>
      <c r="AD15" s="27">
        <v>98</v>
      </c>
      <c r="AE15" s="27">
        <v>100</v>
      </c>
      <c r="AF15" s="27">
        <v>92</v>
      </c>
      <c r="AG15" s="27">
        <v>100</v>
      </c>
      <c r="AH15" s="27">
        <v>105</v>
      </c>
      <c r="AI15" s="27">
        <v>87</v>
      </c>
      <c r="AJ15" s="27">
        <v>83</v>
      </c>
      <c r="AK15" s="27">
        <v>74</v>
      </c>
      <c r="AL15" s="27">
        <v>89</v>
      </c>
      <c r="AM15" s="27">
        <f>[3]SKONS!$Y$277</f>
        <v>119</v>
      </c>
      <c r="AN15" s="28">
        <f>[3]SKONS!$Z$277</f>
        <v>42</v>
      </c>
      <c r="AO15" s="28">
        <f>[3]SKONS!$AA$277</f>
        <v>89.799430000000001</v>
      </c>
      <c r="AP15" s="28">
        <f>[3]SKONS!$AB$277</f>
        <v>72.200569999999999</v>
      </c>
      <c r="AQ15" s="28">
        <f>[4]SKONS!$AD$280</f>
        <v>56</v>
      </c>
      <c r="AR15" s="28">
        <f>[3]SKONS!$AD$277</f>
        <v>77</v>
      </c>
      <c r="AS15" s="28">
        <f>[3]SKONS!$AE$277</f>
        <v>82</v>
      </c>
      <c r="AT15" s="28">
        <f>[3]SKONS!$AF$277</f>
        <v>74</v>
      </c>
      <c r="AU15" s="273">
        <f>[4]SKONS!$AH$280</f>
        <v>79</v>
      </c>
      <c r="AV15" s="261"/>
      <c r="AW15" s="261"/>
    </row>
    <row r="16" spans="1:49" s="194" customFormat="1" ht="15">
      <c r="A16" s="40"/>
      <c r="B16" s="68" t="s">
        <v>173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f>[4]SKONS!$M$282</f>
        <v>1275</v>
      </c>
      <c r="K16" s="258">
        <f>[4]SKONS!$Q$282</f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399</v>
      </c>
      <c r="AB16" s="204">
        <v>383</v>
      </c>
      <c r="AC16" s="15">
        <v>616</v>
      </c>
      <c r="AD16" s="15">
        <v>440</v>
      </c>
      <c r="AE16" s="15">
        <v>564</v>
      </c>
      <c r="AF16" s="15">
        <v>462</v>
      </c>
      <c r="AG16" s="15">
        <v>426</v>
      </c>
      <c r="AH16" s="15">
        <v>793</v>
      </c>
      <c r="AI16" s="15">
        <v>176</v>
      </c>
      <c r="AJ16" s="15">
        <v>424</v>
      </c>
      <c r="AK16" s="15">
        <v>351</v>
      </c>
      <c r="AL16" s="15">
        <v>-608</v>
      </c>
      <c r="AM16" s="27">
        <f>[3]SKONS!$Y$279</f>
        <v>1105</v>
      </c>
      <c r="AN16" s="28">
        <f>[3]SKONS!$Z$279</f>
        <v>684.75325999999995</v>
      </c>
      <c r="AO16" s="28">
        <f>[3]SKONS!$AA$279</f>
        <v>-190.83483999999999</v>
      </c>
      <c r="AP16" s="28">
        <f>[3]SKONS!$AB$279</f>
        <v>703.08158000000003</v>
      </c>
      <c r="AQ16" s="28">
        <f>[4]SKONS!$AD$282</f>
        <v>78</v>
      </c>
      <c r="AR16" s="28">
        <v>0</v>
      </c>
      <c r="AS16" s="17">
        <v>0</v>
      </c>
      <c r="AT16" s="17">
        <v>0</v>
      </c>
      <c r="AU16" s="18">
        <f>[4]SKONS!$AH$282</f>
        <v>0</v>
      </c>
      <c r="AV16" s="261"/>
      <c r="AW16" s="261"/>
    </row>
    <row r="17" spans="1:49" ht="14">
      <c r="A17" s="40"/>
      <c r="B17" s="68" t="s">
        <v>159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f>[4]SKONS!$M$283</f>
        <v>367</v>
      </c>
      <c r="K17" s="258">
        <f>[4]SKONS!$Q$283</f>
        <v>340</v>
      </c>
      <c r="L17" s="15">
        <v>105</v>
      </c>
      <c r="M17" s="15">
        <v>122</v>
      </c>
      <c r="N17" s="15">
        <v>115</v>
      </c>
      <c r="O17" s="15">
        <v>113</v>
      </c>
      <c r="P17" s="15">
        <v>132</v>
      </c>
      <c r="Q17" s="15">
        <v>139</v>
      </c>
      <c r="R17" s="15">
        <v>74</v>
      </c>
      <c r="S17" s="15">
        <v>158</v>
      </c>
      <c r="T17" s="15">
        <v>127</v>
      </c>
      <c r="U17" s="15">
        <v>80</v>
      </c>
      <c r="V17" s="15">
        <v>82</v>
      </c>
      <c r="W17" s="15">
        <v>148</v>
      </c>
      <c r="X17" s="15">
        <v>143</v>
      </c>
      <c r="Y17" s="15">
        <v>133</v>
      </c>
      <c r="Z17" s="15">
        <v>89</v>
      </c>
      <c r="AA17" s="15">
        <v>162</v>
      </c>
      <c r="AB17" s="204">
        <v>144</v>
      </c>
      <c r="AC17" s="15">
        <v>196</v>
      </c>
      <c r="AD17" s="15">
        <v>129</v>
      </c>
      <c r="AE17" s="15">
        <v>190</v>
      </c>
      <c r="AF17" s="15">
        <v>159</v>
      </c>
      <c r="AG17" s="15">
        <v>170</v>
      </c>
      <c r="AH17" s="15">
        <v>177</v>
      </c>
      <c r="AI17" s="15">
        <v>205</v>
      </c>
      <c r="AJ17" s="15">
        <v>147</v>
      </c>
      <c r="AK17" s="15">
        <v>92</v>
      </c>
      <c r="AL17" s="15">
        <v>86</v>
      </c>
      <c r="AM17" s="15">
        <f>[3]SKONS!$Y$280</f>
        <v>88</v>
      </c>
      <c r="AN17" s="17">
        <f>[3]SKONS!$Z$280</f>
        <v>90</v>
      </c>
      <c r="AO17" s="17">
        <f>[3]SKONS!$AA$280</f>
        <v>107.59833999999933</v>
      </c>
      <c r="AP17" s="17">
        <f>[3]SKONS!$AB$280</f>
        <v>74.401660000000675</v>
      </c>
      <c r="AQ17" s="17">
        <f>[4]SKONS!$AD$283</f>
        <v>95</v>
      </c>
      <c r="AR17" s="17">
        <f>[3]SKONS!$AD$280</f>
        <v>94</v>
      </c>
      <c r="AS17" s="17">
        <f>[3]SKONS!$AE$280</f>
        <v>107</v>
      </c>
      <c r="AT17" s="17">
        <f>[3]SKONS!$AF$280</f>
        <v>84</v>
      </c>
      <c r="AU17" s="18">
        <f>[4]SKONS!$AH$283</f>
        <v>55</v>
      </c>
      <c r="AV17" s="261"/>
      <c r="AW17" s="261"/>
    </row>
    <row r="18" spans="1:49" ht="14">
      <c r="A18" s="40"/>
      <c r="B18" s="68" t="s">
        <v>160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f>[4]SKONS!$M$284</f>
        <v>158</v>
      </c>
      <c r="K18" s="258">
        <f>[4]SKONS!$Q$284</f>
        <v>228</v>
      </c>
      <c r="L18" s="15">
        <v>34</v>
      </c>
      <c r="M18" s="15">
        <v>38</v>
      </c>
      <c r="N18" s="15">
        <v>24</v>
      </c>
      <c r="O18" s="15">
        <v>248</v>
      </c>
      <c r="P18" s="15">
        <v>47</v>
      </c>
      <c r="Q18" s="15">
        <v>53</v>
      </c>
      <c r="R18" s="15">
        <v>39</v>
      </c>
      <c r="S18" s="15">
        <v>54</v>
      </c>
      <c r="T18" s="15">
        <v>26</v>
      </c>
      <c r="U18" s="15">
        <v>40</v>
      </c>
      <c r="V18" s="15">
        <v>21</v>
      </c>
      <c r="W18" s="15">
        <v>108</v>
      </c>
      <c r="X18" s="15">
        <v>42</v>
      </c>
      <c r="Y18" s="15">
        <v>48</v>
      </c>
      <c r="Z18" s="15">
        <v>31</v>
      </c>
      <c r="AA18" s="15">
        <v>4</v>
      </c>
      <c r="AB18" s="204">
        <v>34</v>
      </c>
      <c r="AC18" s="15">
        <v>33</v>
      </c>
      <c r="AD18" s="15">
        <v>24</v>
      </c>
      <c r="AE18" s="15">
        <v>48</v>
      </c>
      <c r="AF18" s="15">
        <v>27</v>
      </c>
      <c r="AG18" s="15">
        <v>32</v>
      </c>
      <c r="AH18" s="15">
        <v>24</v>
      </c>
      <c r="AI18" s="15">
        <v>54</v>
      </c>
      <c r="AJ18" s="15">
        <v>28</v>
      </c>
      <c r="AK18" s="15">
        <v>36</v>
      </c>
      <c r="AL18" s="15">
        <v>27</v>
      </c>
      <c r="AM18" s="15">
        <f>[3]SKONS!$Y$281</f>
        <v>46</v>
      </c>
      <c r="AN18" s="17">
        <f>[3]SKONS!$Z$281</f>
        <v>41</v>
      </c>
      <c r="AO18" s="17">
        <f>[3]SKONS!$AA$281</f>
        <v>28.983559999999997</v>
      </c>
      <c r="AP18" s="17">
        <f>[3]SKONS!$AB$281</f>
        <v>38.016440000000003</v>
      </c>
      <c r="AQ18" s="17">
        <f>[4]SKONS!$AD$284</f>
        <v>50</v>
      </c>
      <c r="AR18" s="17">
        <f>[3]SKONS!$AD$281</f>
        <v>47</v>
      </c>
      <c r="AS18" s="17">
        <f>[3]SKONS!$AE$281</f>
        <v>54</v>
      </c>
      <c r="AT18" s="17">
        <f>[3]SKONS!$AF$281</f>
        <v>61</v>
      </c>
      <c r="AU18" s="18">
        <f>[4]SKONS!$AH$284</f>
        <v>66</v>
      </c>
      <c r="AV18" s="261"/>
      <c r="AW18" s="261"/>
    </row>
    <row r="19" spans="1:49" ht="14">
      <c r="A19" s="40"/>
      <c r="B19" s="68" t="s">
        <v>129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f>[4]SKONS!$M$285</f>
        <v>4364</v>
      </c>
      <c r="K19" s="258">
        <f>[4]SKONS!$Q$285</f>
        <v>6862</v>
      </c>
      <c r="L19" s="15">
        <v>514</v>
      </c>
      <c r="M19" s="15">
        <v>1009</v>
      </c>
      <c r="N19" s="15">
        <v>883</v>
      </c>
      <c r="O19" s="15">
        <v>1355</v>
      </c>
      <c r="P19" s="15">
        <v>989</v>
      </c>
      <c r="Q19" s="15">
        <v>3133</v>
      </c>
      <c r="R19" s="15">
        <v>618</v>
      </c>
      <c r="S19" s="15">
        <v>1896</v>
      </c>
      <c r="T19" s="15">
        <v>1252</v>
      </c>
      <c r="U19" s="15">
        <v>1931</v>
      </c>
      <c r="V19" s="15">
        <v>1271</v>
      </c>
      <c r="W19" s="15">
        <v>1700</v>
      </c>
      <c r="X19" s="15">
        <v>555</v>
      </c>
      <c r="Y19" s="15">
        <v>1862</v>
      </c>
      <c r="Z19" s="15">
        <v>448</v>
      </c>
      <c r="AA19" s="15">
        <v>2527</v>
      </c>
      <c r="AB19" s="204">
        <v>848</v>
      </c>
      <c r="AC19" s="15">
        <v>1655</v>
      </c>
      <c r="AD19" s="15">
        <v>1105</v>
      </c>
      <c r="AE19" s="15">
        <v>1010</v>
      </c>
      <c r="AF19" s="15">
        <v>665</v>
      </c>
      <c r="AG19" s="15">
        <v>1788</v>
      </c>
      <c r="AH19" s="15">
        <v>1485</v>
      </c>
      <c r="AI19" s="15">
        <v>1486</v>
      </c>
      <c r="AJ19" s="15">
        <v>1158</v>
      </c>
      <c r="AK19" s="15">
        <v>1221</v>
      </c>
      <c r="AL19" s="15">
        <v>742</v>
      </c>
      <c r="AM19" s="15">
        <f>[3]SKONS!$Y$282</f>
        <v>2251</v>
      </c>
      <c r="AN19" s="17">
        <f>[3]SKONS!$Z$282</f>
        <v>552</v>
      </c>
      <c r="AO19" s="17">
        <f>[3]SKONS!$AA$282</f>
        <v>536.73</v>
      </c>
      <c r="AP19" s="17">
        <f>[3]SKONS!$AB$282</f>
        <v>865.27</v>
      </c>
      <c r="AQ19" s="17">
        <f>[4]SKONS!$AD$285</f>
        <v>2410</v>
      </c>
      <c r="AR19" s="17">
        <f>[3]SKONS!$AD$282</f>
        <v>902</v>
      </c>
      <c r="AS19" s="17">
        <f>[3]SKONS!$AE$282</f>
        <v>1082</v>
      </c>
      <c r="AT19" s="17">
        <f>[3]SKONS!$AF$282</f>
        <v>1427</v>
      </c>
      <c r="AU19" s="18">
        <f>[4]SKONS!$AH$285</f>
        <v>3451</v>
      </c>
      <c r="AV19" s="261"/>
      <c r="AW19" s="261"/>
    </row>
    <row r="20" spans="1:49" ht="14">
      <c r="A20" s="40"/>
      <c r="B20" s="68" t="s">
        <v>161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f>[4]SKONS!$M$286</f>
        <v>1247</v>
      </c>
      <c r="K20" s="258">
        <f>[4]SKONS!$Q$286</f>
        <v>1044</v>
      </c>
      <c r="L20" s="15">
        <v>289</v>
      </c>
      <c r="M20" s="15">
        <v>192</v>
      </c>
      <c r="N20" s="15">
        <v>321</v>
      </c>
      <c r="O20" s="15">
        <v>207</v>
      </c>
      <c r="P20" s="15">
        <v>144</v>
      </c>
      <c r="Q20" s="15">
        <v>232</v>
      </c>
      <c r="R20" s="15">
        <v>202</v>
      </c>
      <c r="S20" s="15">
        <v>201</v>
      </c>
      <c r="T20" s="15">
        <v>253</v>
      </c>
      <c r="U20" s="15">
        <v>226</v>
      </c>
      <c r="V20" s="15">
        <v>203</v>
      </c>
      <c r="W20" s="15">
        <v>248</v>
      </c>
      <c r="X20" s="15">
        <v>112</v>
      </c>
      <c r="Y20" s="15">
        <v>130</v>
      </c>
      <c r="Z20" s="15">
        <v>112</v>
      </c>
      <c r="AA20" s="15">
        <v>229</v>
      </c>
      <c r="AB20" s="204">
        <v>204</v>
      </c>
      <c r="AC20" s="15">
        <v>159</v>
      </c>
      <c r="AD20" s="15">
        <v>45</v>
      </c>
      <c r="AE20" s="15">
        <v>114</v>
      </c>
      <c r="AF20" s="15">
        <v>202</v>
      </c>
      <c r="AG20" s="15">
        <v>243</v>
      </c>
      <c r="AH20" s="15">
        <v>160</v>
      </c>
      <c r="AI20" s="15">
        <v>303</v>
      </c>
      <c r="AJ20" s="15">
        <v>241</v>
      </c>
      <c r="AK20" s="15">
        <v>445</v>
      </c>
      <c r="AL20" s="15">
        <v>306</v>
      </c>
      <c r="AM20" s="15">
        <f>[3]SKONS!$Y$283</f>
        <v>329</v>
      </c>
      <c r="AN20" s="17">
        <f>[3]SKONS!$Z$283</f>
        <v>334</v>
      </c>
      <c r="AO20" s="17">
        <f>[3]SKONS!$AA$283</f>
        <v>375</v>
      </c>
      <c r="AP20" s="17">
        <f>[3]SKONS!$AB$283</f>
        <v>188</v>
      </c>
      <c r="AQ20" s="17">
        <f>[4]SKONS!$AD$286</f>
        <v>350</v>
      </c>
      <c r="AR20" s="17">
        <f>[3]SKONS!$AD$283</f>
        <v>242</v>
      </c>
      <c r="AS20" s="17">
        <f>[3]SKONS!$AE$283</f>
        <v>207</v>
      </c>
      <c r="AT20" s="17">
        <f>[3]SKONS!$AF$283</f>
        <v>244</v>
      </c>
      <c r="AU20" s="18">
        <f>[4]SKONS!$AH$286</f>
        <v>351</v>
      </c>
      <c r="AV20" s="261"/>
      <c r="AW20" s="261"/>
    </row>
    <row r="21" spans="1:49" ht="15">
      <c r="A21" s="40"/>
      <c r="B21" s="68" t="s">
        <v>162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f>[4]SKONS!$M$287</f>
        <v>4673</v>
      </c>
      <c r="K21" s="258">
        <f>[4]SKONS!$Q$287</f>
        <v>7787</v>
      </c>
      <c r="L21" s="15">
        <v>452</v>
      </c>
      <c r="M21" s="15">
        <v>878</v>
      </c>
      <c r="N21" s="15">
        <v>969</v>
      </c>
      <c r="O21" s="15">
        <v>2532</v>
      </c>
      <c r="P21" s="15">
        <v>1047</v>
      </c>
      <c r="Q21" s="15">
        <v>877</v>
      </c>
      <c r="R21" s="15">
        <v>1574</v>
      </c>
      <c r="S21" s="15">
        <v>3158</v>
      </c>
      <c r="T21" s="15">
        <v>869</v>
      </c>
      <c r="U21" s="15">
        <v>1813</v>
      </c>
      <c r="V21" s="15">
        <v>1303</v>
      </c>
      <c r="W21" s="15">
        <v>1489</v>
      </c>
      <c r="X21" s="15">
        <v>548</v>
      </c>
      <c r="Y21" s="15">
        <v>962</v>
      </c>
      <c r="Z21" s="15">
        <v>819</v>
      </c>
      <c r="AA21" s="15">
        <v>1387</v>
      </c>
      <c r="AB21" s="204">
        <v>986</v>
      </c>
      <c r="AC21" s="15">
        <v>995</v>
      </c>
      <c r="AD21" s="15">
        <v>1903</v>
      </c>
      <c r="AE21" s="15">
        <v>2329</v>
      </c>
      <c r="AF21" s="15">
        <v>1569</v>
      </c>
      <c r="AG21" s="15">
        <v>1488</v>
      </c>
      <c r="AH21" s="15">
        <v>1615</v>
      </c>
      <c r="AI21" s="15">
        <v>2025</v>
      </c>
      <c r="AJ21" s="15">
        <v>972</v>
      </c>
      <c r="AK21" s="15">
        <v>1839</v>
      </c>
      <c r="AL21" s="15">
        <v>2049</v>
      </c>
      <c r="AM21" s="15">
        <f>[3]SKONS!$Y$284</f>
        <v>2534</v>
      </c>
      <c r="AN21" s="17">
        <f>[3]SKONS!$Z$284</f>
        <v>1657</v>
      </c>
      <c r="AO21" s="17">
        <f>[3]SKONS!$AA$284</f>
        <v>629.16051000000016</v>
      </c>
      <c r="AP21" s="17">
        <f>[3]SKONS!$AB$284</f>
        <v>949.83948999999984</v>
      </c>
      <c r="AQ21" s="17">
        <f>[4]SKONS!$AD$287</f>
        <v>1437</v>
      </c>
      <c r="AR21" s="17">
        <f>[3]SKONS!$AD$284</f>
        <v>1593</v>
      </c>
      <c r="AS21" s="17">
        <f>[3]SKONS!$AE$284</f>
        <v>1665</v>
      </c>
      <c r="AT21" s="17">
        <f>[3]SKONS!$AF$284</f>
        <v>2482.3000000000002</v>
      </c>
      <c r="AU21" s="18">
        <f>[4]SKONS!$AH$287</f>
        <v>2046.6999999999998</v>
      </c>
      <c r="AV21" s="261"/>
      <c r="AW21" s="261"/>
    </row>
    <row r="22" spans="1:49" ht="14">
      <c r="A22" s="40"/>
      <c r="B22" s="68" t="s">
        <v>128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f>[4]SKONS!$M$288</f>
        <v>3445</v>
      </c>
      <c r="K22" s="258">
        <f>[4]SKONS!$Q$288</f>
        <v>3173</v>
      </c>
      <c r="L22" s="15">
        <v>129</v>
      </c>
      <c r="M22" s="15">
        <v>113</v>
      </c>
      <c r="N22" s="15">
        <v>166</v>
      </c>
      <c r="O22" s="15">
        <v>124</v>
      </c>
      <c r="P22" s="15">
        <v>263</v>
      </c>
      <c r="Q22" s="15">
        <v>-60</v>
      </c>
      <c r="R22" s="15">
        <v>230</v>
      </c>
      <c r="S22" s="15">
        <v>107</v>
      </c>
      <c r="T22" s="15">
        <v>152</v>
      </c>
      <c r="U22" s="15">
        <v>157</v>
      </c>
      <c r="V22" s="15">
        <v>314</v>
      </c>
      <c r="W22" s="15">
        <v>199</v>
      </c>
      <c r="X22" s="15">
        <v>244</v>
      </c>
      <c r="Y22" s="15">
        <v>127</v>
      </c>
      <c r="Z22" s="15">
        <v>214</v>
      </c>
      <c r="AA22" s="15">
        <v>307</v>
      </c>
      <c r="AB22" s="204">
        <v>149</v>
      </c>
      <c r="AC22" s="15">
        <v>182</v>
      </c>
      <c r="AD22" s="15">
        <v>428</v>
      </c>
      <c r="AE22" s="15">
        <v>197</v>
      </c>
      <c r="AF22" s="15">
        <v>-35</v>
      </c>
      <c r="AG22" s="15">
        <v>190</v>
      </c>
      <c r="AH22" s="15">
        <v>55</v>
      </c>
      <c r="AI22" s="15">
        <v>52</v>
      </c>
      <c r="AJ22" s="15">
        <v>194</v>
      </c>
      <c r="AK22" s="15">
        <v>363</v>
      </c>
      <c r="AL22" s="15">
        <v>1537</v>
      </c>
      <c r="AM22" s="15">
        <f>[3]SKONS!$Y$285</f>
        <v>490</v>
      </c>
      <c r="AN22" s="17">
        <f>[3]SKONS!$Z$285</f>
        <v>565</v>
      </c>
      <c r="AO22" s="17">
        <f>[3]SKONS!$AA$285</f>
        <v>569.3005999999998</v>
      </c>
      <c r="AP22" s="17">
        <f>[3]SKONS!$AB$285</f>
        <v>1150.6994000000002</v>
      </c>
      <c r="AQ22" s="17">
        <f>[4]SKONS!$AD$288</f>
        <v>1160</v>
      </c>
      <c r="AR22" s="17">
        <f>[3]SKONS!$AD$285</f>
        <v>935</v>
      </c>
      <c r="AS22" s="17">
        <f>[3]SKONS!$AE$285</f>
        <v>1011</v>
      </c>
      <c r="AT22" s="17">
        <f>[3]SKONS!$AF$285</f>
        <v>693.30000000000018</v>
      </c>
      <c r="AU22" s="18">
        <f>[4]SKONS!$AH$288</f>
        <v>533.69999999999982</v>
      </c>
      <c r="AV22" s="261"/>
      <c r="AW22" s="261"/>
    </row>
    <row r="23" spans="1:49" ht="14">
      <c r="A23" s="40"/>
      <c r="B23" s="68" t="s">
        <v>134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f>[4]SKONS!$M$289</f>
        <v>1273</v>
      </c>
      <c r="K23" s="258">
        <f>[4]SKONS!$Q$289</f>
        <v>1041</v>
      </c>
      <c r="L23" s="15">
        <v>90</v>
      </c>
      <c r="M23" s="15">
        <v>75</v>
      </c>
      <c r="N23" s="15">
        <v>75</v>
      </c>
      <c r="O23" s="15">
        <v>245</v>
      </c>
      <c r="P23" s="15">
        <v>79</v>
      </c>
      <c r="Q23" s="15">
        <v>154</v>
      </c>
      <c r="R23" s="15">
        <v>100</v>
      </c>
      <c r="S23" s="15">
        <v>271</v>
      </c>
      <c r="T23" s="15">
        <v>110</v>
      </c>
      <c r="U23" s="15">
        <v>277</v>
      </c>
      <c r="V23" s="15">
        <v>152</v>
      </c>
      <c r="W23" s="15">
        <v>608</v>
      </c>
      <c r="X23" s="15">
        <v>116</v>
      </c>
      <c r="Y23" s="15">
        <v>126</v>
      </c>
      <c r="Z23" s="15">
        <v>65</v>
      </c>
      <c r="AA23" s="15">
        <v>393</v>
      </c>
      <c r="AB23" s="204">
        <v>105</v>
      </c>
      <c r="AC23" s="15">
        <v>117</v>
      </c>
      <c r="AD23" s="15">
        <v>23</v>
      </c>
      <c r="AE23" s="15">
        <v>568</v>
      </c>
      <c r="AF23" s="15">
        <v>123</v>
      </c>
      <c r="AG23" s="15">
        <v>190</v>
      </c>
      <c r="AH23" s="15">
        <v>102</v>
      </c>
      <c r="AI23" s="15">
        <v>558</v>
      </c>
      <c r="AJ23" s="15">
        <v>204</v>
      </c>
      <c r="AK23" s="15">
        <v>181</v>
      </c>
      <c r="AL23" s="15">
        <v>159</v>
      </c>
      <c r="AM23" s="15">
        <f>[3]SKONS!$Y$286</f>
        <v>510</v>
      </c>
      <c r="AN23" s="17">
        <f>[3]SKONS!$Z$286</f>
        <v>159</v>
      </c>
      <c r="AO23" s="17">
        <f>[3]SKONS!$AA$286</f>
        <v>334.75</v>
      </c>
      <c r="AP23" s="17">
        <f>[3]SKONS!$AB$286</f>
        <v>272.25</v>
      </c>
      <c r="AQ23" s="17">
        <f>[4]SKONS!$AD$289</f>
        <v>507</v>
      </c>
      <c r="AR23" s="17">
        <f>[3]SKONS!$AD$286</f>
        <v>192</v>
      </c>
      <c r="AS23" s="17">
        <f>[3]SKONS!$AE$286</f>
        <v>115</v>
      </c>
      <c r="AT23" s="17">
        <f>[3]SKONS!$AF$286</f>
        <v>78</v>
      </c>
      <c r="AU23" s="18">
        <f>[4]SKONS!$AH$289</f>
        <v>656</v>
      </c>
      <c r="AV23" s="261"/>
      <c r="AW23" s="261"/>
    </row>
    <row r="24" spans="1:49" ht="14">
      <c r="A24" s="40"/>
      <c r="B24" s="68" t="s">
        <v>163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f>[4]SKONS!$M$290</f>
        <v>87</v>
      </c>
      <c r="K24" s="258">
        <f>[4]SKONS!$Q$290</f>
        <v>95</v>
      </c>
      <c r="L24" s="15">
        <v>9</v>
      </c>
      <c r="M24" s="15">
        <v>19</v>
      </c>
      <c r="N24" s="15">
        <v>15</v>
      </c>
      <c r="O24" s="15">
        <v>14</v>
      </c>
      <c r="P24" s="15">
        <v>37</v>
      </c>
      <c r="Q24" s="15">
        <v>38</v>
      </c>
      <c r="R24" s="15">
        <v>13</v>
      </c>
      <c r="S24" s="15">
        <v>-17</v>
      </c>
      <c r="T24" s="15">
        <v>16</v>
      </c>
      <c r="U24" s="15">
        <v>22</v>
      </c>
      <c r="V24" s="15">
        <v>25</v>
      </c>
      <c r="W24" s="15">
        <v>23</v>
      </c>
      <c r="X24" s="15">
        <v>25</v>
      </c>
      <c r="Y24" s="15">
        <v>16</v>
      </c>
      <c r="Z24" s="15">
        <v>18</v>
      </c>
      <c r="AA24" s="15">
        <v>19</v>
      </c>
      <c r="AB24" s="204">
        <v>33</v>
      </c>
      <c r="AC24" s="15">
        <v>23</v>
      </c>
      <c r="AD24" s="15">
        <v>15</v>
      </c>
      <c r="AE24" s="15">
        <v>24</v>
      </c>
      <c r="AF24" s="15">
        <v>22</v>
      </c>
      <c r="AG24" s="15">
        <v>14</v>
      </c>
      <c r="AH24" s="15">
        <v>18</v>
      </c>
      <c r="AI24" s="15">
        <v>21</v>
      </c>
      <c r="AJ24" s="15">
        <v>32</v>
      </c>
      <c r="AK24" s="15">
        <v>38</v>
      </c>
      <c r="AL24" s="15">
        <v>22</v>
      </c>
      <c r="AM24" s="15">
        <f>[3]SKONS!$Y$287</f>
        <v>43</v>
      </c>
      <c r="AN24" s="17">
        <f>[3]SKONS!$Z$287</f>
        <v>28</v>
      </c>
      <c r="AO24" s="17">
        <f>[3]SKONS!$AA$287</f>
        <v>23</v>
      </c>
      <c r="AP24" s="17">
        <f>[3]SKONS!$AB$287</f>
        <v>17</v>
      </c>
      <c r="AQ24" s="17">
        <f>[4]SKONS!$AD$290</f>
        <v>19</v>
      </c>
      <c r="AR24" s="17">
        <f>[3]SKONS!$AD$287</f>
        <v>30</v>
      </c>
      <c r="AS24" s="17">
        <f>[3]SKONS!$AE$287</f>
        <v>22</v>
      </c>
      <c r="AT24" s="17">
        <f>[3]SKONS!$AF$287</f>
        <v>21</v>
      </c>
      <c r="AU24" s="18">
        <f>[4]SKONS!$AH$290</f>
        <v>22</v>
      </c>
      <c r="AV24" s="261"/>
      <c r="AW24" s="261"/>
    </row>
    <row r="25" spans="1:49" ht="14">
      <c r="A25" s="40"/>
      <c r="B25" s="68" t="s">
        <v>164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f>[4]SKONS!$M$291</f>
        <v>198</v>
      </c>
      <c r="K25" s="258">
        <f>[4]SKONS!$Q$291</f>
        <v>124</v>
      </c>
      <c r="L25" s="15">
        <v>29</v>
      </c>
      <c r="M25" s="15">
        <v>38</v>
      </c>
      <c r="N25" s="15">
        <v>39</v>
      </c>
      <c r="O25" s="15">
        <v>30</v>
      </c>
      <c r="P25" s="15">
        <v>35</v>
      </c>
      <c r="Q25" s="15">
        <v>36</v>
      </c>
      <c r="R25" s="15">
        <v>29</v>
      </c>
      <c r="S25" s="15">
        <v>32</v>
      </c>
      <c r="T25" s="15">
        <v>25</v>
      </c>
      <c r="U25" s="15">
        <v>35</v>
      </c>
      <c r="V25" s="15">
        <v>29</v>
      </c>
      <c r="W25" s="15">
        <v>27</v>
      </c>
      <c r="X25" s="15">
        <v>33</v>
      </c>
      <c r="Y25" s="15">
        <v>41</v>
      </c>
      <c r="Z25" s="15">
        <v>35</v>
      </c>
      <c r="AA25" s="15">
        <v>26</v>
      </c>
      <c r="AB25" s="204">
        <v>33</v>
      </c>
      <c r="AC25" s="15">
        <v>28</v>
      </c>
      <c r="AD25" s="15">
        <v>37</v>
      </c>
      <c r="AE25" s="15">
        <v>25</v>
      </c>
      <c r="AF25" s="15">
        <v>32</v>
      </c>
      <c r="AG25" s="15">
        <v>30</v>
      </c>
      <c r="AH25" s="15">
        <v>36</v>
      </c>
      <c r="AI25" s="15">
        <v>74</v>
      </c>
      <c r="AJ25" s="15">
        <v>79</v>
      </c>
      <c r="AK25" s="15">
        <v>14</v>
      </c>
      <c r="AL25" s="15">
        <v>37</v>
      </c>
      <c r="AM25" s="15">
        <f>[3]SKONS!$Y$288</f>
        <v>53</v>
      </c>
      <c r="AN25" s="17">
        <f>[3]SKONS!$Z$288</f>
        <v>82</v>
      </c>
      <c r="AO25" s="17">
        <f>[3]SKONS!$AA$288</f>
        <v>41</v>
      </c>
      <c r="AP25" s="17">
        <f>[3]SKONS!$AB$288</f>
        <v>37</v>
      </c>
      <c r="AQ25" s="17">
        <f>[4]SKONS!$AD$291</f>
        <v>38</v>
      </c>
      <c r="AR25" s="17">
        <f>[3]SKONS!$AD$288</f>
        <v>153</v>
      </c>
      <c r="AS25" s="17">
        <f>[3]SKONS!$AE$288</f>
        <v>-85</v>
      </c>
      <c r="AT25" s="17">
        <f>[3]SKONS!$AF$288</f>
        <v>40</v>
      </c>
      <c r="AU25" s="18">
        <f>[4]SKONS!$AH$291</f>
        <v>16</v>
      </c>
      <c r="AV25" s="261"/>
      <c r="AW25" s="261"/>
    </row>
    <row r="26" spans="1:49" ht="14">
      <c r="A26" s="40"/>
      <c r="B26" s="68" t="s">
        <v>165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f>[4]SKONS!$M$292</f>
        <v>380</v>
      </c>
      <c r="K26" s="258">
        <f>[4]SKONS!$Q$292</f>
        <v>424</v>
      </c>
      <c r="L26" s="15">
        <v>84</v>
      </c>
      <c r="M26" s="15">
        <v>80</v>
      </c>
      <c r="N26" s="15">
        <v>79</v>
      </c>
      <c r="O26" s="15">
        <v>57</v>
      </c>
      <c r="P26" s="15">
        <v>86</v>
      </c>
      <c r="Q26" s="15">
        <v>85</v>
      </c>
      <c r="R26" s="15">
        <v>58</v>
      </c>
      <c r="S26" s="15">
        <v>47</v>
      </c>
      <c r="T26" s="15">
        <v>93</v>
      </c>
      <c r="U26" s="15">
        <v>68</v>
      </c>
      <c r="V26" s="15">
        <v>37</v>
      </c>
      <c r="W26" s="15">
        <v>62</v>
      </c>
      <c r="X26" s="15">
        <v>100</v>
      </c>
      <c r="Y26" s="15">
        <v>47</v>
      </c>
      <c r="Z26" s="15">
        <v>32</v>
      </c>
      <c r="AA26" s="15">
        <v>45</v>
      </c>
      <c r="AB26" s="204">
        <v>138</v>
      </c>
      <c r="AC26" s="15">
        <v>67</v>
      </c>
      <c r="AD26" s="15">
        <v>49</v>
      </c>
      <c r="AE26" s="15">
        <v>110</v>
      </c>
      <c r="AF26" s="15">
        <v>120</v>
      </c>
      <c r="AG26" s="15">
        <v>117</v>
      </c>
      <c r="AH26" s="15">
        <v>50</v>
      </c>
      <c r="AI26" s="15">
        <v>62</v>
      </c>
      <c r="AJ26" s="15">
        <v>132</v>
      </c>
      <c r="AK26" s="15">
        <v>76</v>
      </c>
      <c r="AL26" s="15">
        <v>62</v>
      </c>
      <c r="AM26" s="15">
        <f>[3]SKONS!$Y$289</f>
        <v>73</v>
      </c>
      <c r="AN26" s="17">
        <f>[3]SKONS!$Z$289</f>
        <v>153</v>
      </c>
      <c r="AO26" s="17">
        <f>[3]SKONS!$AA$289</f>
        <v>80</v>
      </c>
      <c r="AP26" s="17">
        <f>[3]SKONS!$AB$289</f>
        <v>66</v>
      </c>
      <c r="AQ26" s="17">
        <f>[4]SKONS!$AD$292</f>
        <v>81</v>
      </c>
      <c r="AR26" s="17">
        <f>[3]SKONS!$AD$289</f>
        <v>160</v>
      </c>
      <c r="AS26" s="17">
        <f>[3]SKONS!$AE$289</f>
        <v>97</v>
      </c>
      <c r="AT26" s="17">
        <f>[3]SKONS!$AF$289</f>
        <v>98</v>
      </c>
      <c r="AU26" s="18">
        <f>[4]SKONS!$AH$292</f>
        <v>69</v>
      </c>
      <c r="AV26" s="261"/>
      <c r="AW26" s="261"/>
    </row>
    <row r="27" spans="1:49" ht="14">
      <c r="A27" s="40"/>
      <c r="B27" s="70" t="s">
        <v>101</v>
      </c>
      <c r="C27" s="36">
        <v>2171</v>
      </c>
      <c r="D27" s="36">
        <v>2505</v>
      </c>
      <c r="E27" s="36">
        <v>1041</v>
      </c>
      <c r="F27" s="36">
        <v>795</v>
      </c>
      <c r="G27" s="36">
        <v>897</v>
      </c>
      <c r="H27" s="36">
        <v>661</v>
      </c>
      <c r="I27" s="36">
        <v>1005</v>
      </c>
      <c r="J27" s="36">
        <f>[4]SKONS!$M$293</f>
        <v>801</v>
      </c>
      <c r="K27" s="260">
        <f>[4]SKONS!$Q$293</f>
        <v>1103</v>
      </c>
      <c r="L27" s="36">
        <v>465</v>
      </c>
      <c r="M27" s="36">
        <v>55</v>
      </c>
      <c r="N27" s="36">
        <v>710</v>
      </c>
      <c r="O27" s="36">
        <v>941</v>
      </c>
      <c r="P27" s="36">
        <v>1593</v>
      </c>
      <c r="Q27" s="36">
        <v>250</v>
      </c>
      <c r="R27" s="36">
        <v>233</v>
      </c>
      <c r="S27" s="36">
        <v>429</v>
      </c>
      <c r="T27" s="36">
        <v>278</v>
      </c>
      <c r="U27" s="36">
        <v>322</v>
      </c>
      <c r="V27" s="36">
        <v>346</v>
      </c>
      <c r="W27" s="36">
        <v>96</v>
      </c>
      <c r="X27" s="36">
        <v>223</v>
      </c>
      <c r="Y27" s="36">
        <v>139</v>
      </c>
      <c r="Z27" s="36">
        <v>212</v>
      </c>
      <c r="AA27" s="36">
        <v>221</v>
      </c>
      <c r="AB27" s="206">
        <v>221</v>
      </c>
      <c r="AC27" s="36">
        <v>273</v>
      </c>
      <c r="AD27" s="36">
        <v>209</v>
      </c>
      <c r="AE27" s="36">
        <v>194</v>
      </c>
      <c r="AF27" s="36">
        <v>169</v>
      </c>
      <c r="AG27" s="36">
        <v>182</v>
      </c>
      <c r="AH27" s="36">
        <v>81</v>
      </c>
      <c r="AI27" s="36">
        <v>229</v>
      </c>
      <c r="AJ27" s="36">
        <v>212</v>
      </c>
      <c r="AK27" s="36">
        <v>261</v>
      </c>
      <c r="AL27" s="36">
        <v>136</v>
      </c>
      <c r="AM27" s="36">
        <f>[3]SKONS!$Y$290</f>
        <v>396</v>
      </c>
      <c r="AN27" s="37">
        <f>[3]SKONS!$Z$290</f>
        <v>177.00927999999999</v>
      </c>
      <c r="AO27" s="37">
        <f>[3]SKONS!$AA$290</f>
        <v>273.207799999999</v>
      </c>
      <c r="AP27" s="37">
        <f>[3]SKONS!$AB$290</f>
        <v>422.38292000000104</v>
      </c>
      <c r="AQ27" s="37">
        <f>[4]SKONS!$AD$293</f>
        <v>-71.600000000000023</v>
      </c>
      <c r="AR27" s="37">
        <f>[3]SKONS!$AD$290</f>
        <v>167</v>
      </c>
      <c r="AS27" s="37">
        <f>[3]SKONS!$AE$290</f>
        <v>352</v>
      </c>
      <c r="AT27" s="37">
        <f>[3]SKONS!$AF$290</f>
        <v>193</v>
      </c>
      <c r="AU27" s="38">
        <f>[4]SKONS!$AH$293</f>
        <v>391</v>
      </c>
      <c r="AV27" s="261"/>
      <c r="AW27" s="261"/>
    </row>
    <row r="28" spans="1:49" ht="14">
      <c r="A28" s="40"/>
      <c r="B28" s="53"/>
      <c r="C28" s="261"/>
      <c r="D28" s="261"/>
      <c r="E28" s="261"/>
      <c r="F28" s="261"/>
      <c r="G28" s="261"/>
      <c r="H28" s="261"/>
      <c r="I28" s="261"/>
      <c r="J28" s="261"/>
      <c r="K28" s="261"/>
      <c r="L28" s="53"/>
      <c r="M28" s="53"/>
      <c r="N28" s="53"/>
      <c r="O28" s="53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</row>
    <row r="29" spans="1:49" ht="22.5" customHeight="1">
      <c r="A29" s="40"/>
      <c r="B29" s="366" t="s">
        <v>135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75"/>
      <c r="Y29" s="77"/>
      <c r="Z29" s="80"/>
      <c r="AA29" s="83"/>
      <c r="AB29" s="98"/>
      <c r="AC29" s="99"/>
      <c r="AD29" s="100"/>
      <c r="AE29" s="101"/>
      <c r="AF29" s="103"/>
      <c r="AG29" s="105"/>
      <c r="AH29" s="105"/>
      <c r="AI29" s="114"/>
      <c r="AJ29" s="115"/>
      <c r="AK29" s="115"/>
      <c r="AL29" s="115"/>
      <c r="AM29" s="116"/>
      <c r="AN29" s="116"/>
      <c r="AO29" s="116"/>
      <c r="AP29" s="236"/>
      <c r="AQ29" s="236"/>
      <c r="AR29" s="245"/>
      <c r="AS29" s="251"/>
      <c r="AT29" s="311"/>
    </row>
    <row r="30" spans="1:49" ht="14">
      <c r="B30" s="264" t="s">
        <v>298</v>
      </c>
    </row>
  </sheetData>
  <mergeCells count="4">
    <mergeCell ref="B3:B4"/>
    <mergeCell ref="B29:W29"/>
    <mergeCell ref="C3:K3"/>
    <mergeCell ref="AF3:AU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21"/>
  <sheetViews>
    <sheetView showGridLines="0" zoomScale="115" zoomScaleNormal="115" workbookViewId="0">
      <selection activeCell="C19" sqref="C19"/>
    </sheetView>
  </sheetViews>
  <sheetFormatPr defaultColWidth="9" defaultRowHeight="14"/>
  <cols>
    <col min="1" max="1" width="1.75" customWidth="1"/>
    <col min="2" max="2" width="27.08203125" customWidth="1"/>
    <col min="3" max="15" width="7.58203125" customWidth="1"/>
    <col min="16" max="16" width="6.08203125" customWidth="1"/>
    <col min="17" max="17" width="6" customWidth="1"/>
    <col min="18" max="19" width="7.58203125" customWidth="1"/>
    <col min="20" max="21" width="9" customWidth="1"/>
  </cols>
  <sheetData>
    <row r="1" spans="1:20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74"/>
      <c r="S2" s="5"/>
      <c r="T2" s="5"/>
    </row>
    <row r="3" spans="1:20" ht="24" customHeight="1">
      <c r="A3" s="5"/>
      <c r="B3" s="378" t="s">
        <v>136</v>
      </c>
      <c r="C3" s="374" t="s">
        <v>146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175"/>
      <c r="S3" s="23"/>
      <c r="T3" s="23"/>
    </row>
    <row r="4" spans="1:20">
      <c r="A4" s="5"/>
      <c r="B4" s="374"/>
      <c r="C4" s="199">
        <v>2007</v>
      </c>
      <c r="D4" s="200">
        <v>2008</v>
      </c>
      <c r="E4" s="200">
        <v>2009</v>
      </c>
      <c r="F4" s="200">
        <v>2010</v>
      </c>
      <c r="G4" s="200">
        <v>2011</v>
      </c>
      <c r="H4" s="200">
        <v>2012</v>
      </c>
      <c r="I4" s="200">
        <v>2013</v>
      </c>
      <c r="J4" s="201">
        <v>2014</v>
      </c>
      <c r="K4" s="200">
        <v>2015</v>
      </c>
      <c r="L4" s="201">
        <v>2016</v>
      </c>
      <c r="M4" s="201">
        <v>2017</v>
      </c>
      <c r="N4" s="201">
        <v>2018</v>
      </c>
      <c r="O4" s="215">
        <v>2019</v>
      </c>
      <c r="P4" s="314">
        <v>2020</v>
      </c>
      <c r="Q4" s="314">
        <v>2021</v>
      </c>
      <c r="R4" s="175"/>
      <c r="S4" s="23"/>
      <c r="T4" s="23"/>
    </row>
    <row r="5" spans="1:20">
      <c r="A5" s="5"/>
      <c r="B5" s="55" t="s">
        <v>137</v>
      </c>
      <c r="C5" s="184">
        <v>22075</v>
      </c>
      <c r="D5" s="185">
        <v>29627</v>
      </c>
      <c r="E5" s="185">
        <v>32792</v>
      </c>
      <c r="F5" s="185">
        <v>10307</v>
      </c>
      <c r="G5" s="185">
        <v>14384</v>
      </c>
      <c r="H5" s="185">
        <v>14074</v>
      </c>
      <c r="I5" s="185">
        <v>10917</v>
      </c>
      <c r="J5" s="185">
        <v>10360</v>
      </c>
      <c r="K5" s="185">
        <v>9941</v>
      </c>
      <c r="L5" s="185">
        <v>12950</v>
      </c>
      <c r="M5" s="185">
        <v>5550</v>
      </c>
      <c r="N5" s="185">
        <v>54439</v>
      </c>
      <c r="O5" s="185">
        <v>8911</v>
      </c>
      <c r="P5" s="185">
        <v>6165.7618300000031</v>
      </c>
      <c r="Q5" s="186">
        <f>[4]SKONS!$Q$364</f>
        <v>997</v>
      </c>
      <c r="R5" s="22"/>
      <c r="S5" s="23"/>
      <c r="T5" s="23"/>
    </row>
    <row r="6" spans="1:20">
      <c r="A6" s="5"/>
      <c r="B6" s="45" t="s">
        <v>138</v>
      </c>
      <c r="C6" s="46">
        <v>1970</v>
      </c>
      <c r="D6" s="47">
        <v>6667</v>
      </c>
      <c r="E6" s="47">
        <v>16527</v>
      </c>
      <c r="F6" s="47">
        <v>1683</v>
      </c>
      <c r="G6" s="47">
        <v>4127</v>
      </c>
      <c r="H6" s="47">
        <v>10732</v>
      </c>
      <c r="I6" s="47">
        <v>8683</v>
      </c>
      <c r="J6" s="47">
        <v>9200</v>
      </c>
      <c r="K6" s="47">
        <v>6206</v>
      </c>
      <c r="L6" s="47">
        <v>6405</v>
      </c>
      <c r="M6" s="47">
        <v>5331</v>
      </c>
      <c r="N6" s="47">
        <v>2900</v>
      </c>
      <c r="O6" s="47">
        <v>3513</v>
      </c>
      <c r="P6" s="47">
        <v>1462</v>
      </c>
      <c r="Q6" s="187">
        <f>[4]SKONS!$Q$352</f>
        <v>270</v>
      </c>
      <c r="R6" s="47"/>
      <c r="S6" s="23"/>
      <c r="T6" s="23"/>
    </row>
    <row r="7" spans="1:20">
      <c r="A7" s="5"/>
      <c r="B7" s="45" t="s">
        <v>190</v>
      </c>
      <c r="C7" s="46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3020</v>
      </c>
      <c r="O7" s="47">
        <v>4170</v>
      </c>
      <c r="P7" s="47">
        <v>1514</v>
      </c>
      <c r="Q7" s="187">
        <f>[4]SKONS!$Q$353</f>
        <v>151</v>
      </c>
      <c r="R7" s="47"/>
      <c r="S7" s="23"/>
      <c r="T7" s="23"/>
    </row>
    <row r="8" spans="1:20">
      <c r="A8" s="5"/>
      <c r="B8" s="45" t="s">
        <v>191</v>
      </c>
      <c r="C8" s="46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513</v>
      </c>
      <c r="O8" s="47">
        <v>175</v>
      </c>
      <c r="P8" s="47">
        <v>0</v>
      </c>
      <c r="Q8" s="187">
        <f>[4]SKONS!$Q$351</f>
        <v>0</v>
      </c>
      <c r="R8" s="47"/>
      <c r="S8" s="23"/>
      <c r="T8" s="23"/>
    </row>
    <row r="9" spans="1:20">
      <c r="A9" s="5"/>
      <c r="B9" s="45" t="s">
        <v>192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1097</v>
      </c>
      <c r="O9" s="47">
        <v>957</v>
      </c>
      <c r="P9" s="47">
        <v>971</v>
      </c>
      <c r="Q9" s="187">
        <f>[4]SKONS!$Q$355</f>
        <v>472</v>
      </c>
      <c r="R9" s="47"/>
      <c r="S9" s="23"/>
      <c r="T9" s="23"/>
    </row>
    <row r="10" spans="1:20">
      <c r="A10" s="5"/>
      <c r="B10" s="45" t="s">
        <v>240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187">
        <v>0</v>
      </c>
      <c r="R10" s="47"/>
      <c r="S10" s="23"/>
      <c r="T10" s="23"/>
    </row>
    <row r="11" spans="1:20" ht="27.75" customHeight="1">
      <c r="A11" s="5"/>
      <c r="B11" s="45" t="s">
        <v>193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45912</v>
      </c>
      <c r="O11" s="47">
        <v>0</v>
      </c>
      <c r="P11" s="47">
        <v>0</v>
      </c>
      <c r="Q11" s="187">
        <v>0</v>
      </c>
      <c r="R11" s="47"/>
      <c r="S11" s="23"/>
      <c r="T11" s="23"/>
    </row>
    <row r="12" spans="1:20" ht="25.5" customHeight="1">
      <c r="A12" s="5"/>
      <c r="B12" s="45" t="s">
        <v>174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2754</v>
      </c>
      <c r="L12" s="47">
        <v>5807</v>
      </c>
      <c r="M12" s="47">
        <v>0</v>
      </c>
      <c r="N12" s="47">
        <v>0</v>
      </c>
      <c r="O12" s="47">
        <v>0</v>
      </c>
      <c r="P12" s="47">
        <v>0</v>
      </c>
      <c r="Q12" s="187">
        <v>0</v>
      </c>
      <c r="R12" s="47"/>
      <c r="S12" s="23"/>
      <c r="T12" s="23"/>
    </row>
    <row r="13" spans="1:20">
      <c r="A13" s="5"/>
      <c r="B13" s="45" t="s">
        <v>139</v>
      </c>
      <c r="C13" s="46">
        <v>19645</v>
      </c>
      <c r="D13" s="47">
        <v>21363</v>
      </c>
      <c r="E13" s="47">
        <v>15960</v>
      </c>
      <c r="F13" s="47">
        <v>1982</v>
      </c>
      <c r="G13" s="47">
        <v>1900</v>
      </c>
      <c r="H13" s="47">
        <v>625</v>
      </c>
      <c r="I13" s="47">
        <v>625</v>
      </c>
      <c r="J13" s="47">
        <v>625</v>
      </c>
      <c r="K13" s="47">
        <v>625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187">
        <v>0</v>
      </c>
      <c r="R13" s="47"/>
      <c r="S13" s="23"/>
      <c r="T13" s="23"/>
    </row>
    <row r="14" spans="1:20" ht="15">
      <c r="A14" s="5"/>
      <c r="B14" s="57" t="s">
        <v>140</v>
      </c>
      <c r="C14" s="188">
        <v>8005</v>
      </c>
      <c r="D14" s="58">
        <v>8373</v>
      </c>
      <c r="E14" s="58">
        <v>2727</v>
      </c>
      <c r="F14" s="58">
        <v>1852</v>
      </c>
      <c r="G14" s="58">
        <v>1900</v>
      </c>
      <c r="H14" s="58">
        <v>625</v>
      </c>
      <c r="I14" s="58">
        <v>625</v>
      </c>
      <c r="J14" s="58">
        <v>625</v>
      </c>
      <c r="K14" s="58">
        <v>625</v>
      </c>
      <c r="L14" s="58">
        <v>0</v>
      </c>
      <c r="M14" s="58">
        <v>0</v>
      </c>
      <c r="N14" s="58">
        <v>0</v>
      </c>
      <c r="O14" s="47">
        <v>0</v>
      </c>
      <c r="P14" s="47">
        <v>0</v>
      </c>
      <c r="Q14" s="187">
        <v>0</v>
      </c>
      <c r="R14" s="58"/>
      <c r="S14" s="23"/>
      <c r="T14" s="23"/>
    </row>
    <row r="15" spans="1:20" ht="15">
      <c r="A15" s="5"/>
      <c r="B15" s="57" t="s">
        <v>141</v>
      </c>
      <c r="C15" s="188">
        <v>11640</v>
      </c>
      <c r="D15" s="58">
        <v>12990</v>
      </c>
      <c r="E15" s="58">
        <v>13233</v>
      </c>
      <c r="F15" s="58">
        <v>130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47">
        <v>0</v>
      </c>
      <c r="P15" s="47">
        <v>0</v>
      </c>
      <c r="Q15" s="187">
        <v>0</v>
      </c>
      <c r="R15" s="58"/>
      <c r="S15" s="23"/>
      <c r="T15" s="23"/>
    </row>
    <row r="16" spans="1:20" ht="15">
      <c r="A16" s="5"/>
      <c r="B16" s="45" t="s">
        <v>142</v>
      </c>
      <c r="C16" s="46">
        <v>398</v>
      </c>
      <c r="D16" s="47">
        <v>1489</v>
      </c>
      <c r="E16" s="47">
        <v>0</v>
      </c>
      <c r="F16" s="47">
        <v>6327</v>
      </c>
      <c r="G16" s="47">
        <v>1639</v>
      </c>
      <c r="H16" s="47">
        <v>1454</v>
      </c>
      <c r="I16" s="47">
        <v>-24</v>
      </c>
      <c r="J16" s="47">
        <v>-25</v>
      </c>
      <c r="K16" s="47">
        <v>-140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187">
        <v>0</v>
      </c>
      <c r="R16" s="47"/>
      <c r="S16" s="23"/>
      <c r="T16" s="23"/>
    </row>
    <row r="17" spans="1:20">
      <c r="A17" s="5"/>
      <c r="B17" s="45" t="s">
        <v>208</v>
      </c>
      <c r="C17" s="46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26</v>
      </c>
      <c r="P17" s="47">
        <v>12.266920000000027</v>
      </c>
      <c r="Q17" s="187">
        <f>[4]SKONS!$Q$360</f>
        <v>7</v>
      </c>
      <c r="R17" s="47"/>
      <c r="S17" s="23"/>
      <c r="T17" s="23"/>
    </row>
    <row r="18" spans="1:20">
      <c r="A18" s="5"/>
      <c r="B18" s="45" t="s">
        <v>143</v>
      </c>
      <c r="C18" s="46">
        <v>58</v>
      </c>
      <c r="D18" s="47">
        <v>108</v>
      </c>
      <c r="E18" s="47">
        <v>305</v>
      </c>
      <c r="F18" s="47">
        <v>250</v>
      </c>
      <c r="G18" s="47">
        <v>372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187">
        <v>0</v>
      </c>
      <c r="R18" s="47"/>
      <c r="S18" s="23"/>
      <c r="T18" s="23"/>
    </row>
    <row r="19" spans="1:20">
      <c r="A19" s="5"/>
      <c r="B19" s="48" t="s">
        <v>236</v>
      </c>
      <c r="C19" s="49">
        <v>4</v>
      </c>
      <c r="D19" s="50">
        <v>0</v>
      </c>
      <c r="E19" s="50">
        <v>0</v>
      </c>
      <c r="F19" s="50">
        <v>65</v>
      </c>
      <c r="G19" s="50">
        <v>6346</v>
      </c>
      <c r="H19" s="50">
        <v>1262</v>
      </c>
      <c r="I19" s="50">
        <v>1633</v>
      </c>
      <c r="J19" s="50">
        <v>561</v>
      </c>
      <c r="K19" s="50">
        <v>496</v>
      </c>
      <c r="L19" s="50">
        <v>738</v>
      </c>
      <c r="M19" s="50">
        <v>219</v>
      </c>
      <c r="N19" s="50">
        <v>997</v>
      </c>
      <c r="O19" s="50">
        <v>70</v>
      </c>
      <c r="P19" s="50">
        <v>2206.4949099999999</v>
      </c>
      <c r="Q19" s="189">
        <f>[4]SKONS!$Q$363</f>
        <v>97</v>
      </c>
      <c r="R19" s="47"/>
      <c r="S19" s="23"/>
      <c r="T19" s="23"/>
    </row>
    <row r="20" spans="1:20">
      <c r="A20" s="5"/>
      <c r="B20" s="59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23"/>
      <c r="T20" s="23"/>
    </row>
    <row r="21" spans="1:20" ht="19.5" customHeight="1">
      <c r="A21" s="5"/>
      <c r="B21" s="366" t="s">
        <v>135</v>
      </c>
      <c r="C21" s="366"/>
      <c r="D21" s="366"/>
      <c r="E21" s="366"/>
      <c r="F21" s="366"/>
      <c r="G21" s="366"/>
      <c r="H21" s="366"/>
      <c r="I21" s="366"/>
      <c r="J21" s="366"/>
      <c r="K21" s="366"/>
      <c r="L21" s="83"/>
      <c r="M21" s="101"/>
      <c r="N21" s="106"/>
      <c r="O21" s="214"/>
      <c r="P21" s="311"/>
      <c r="Q21" s="116"/>
      <c r="R21" s="116"/>
      <c r="S21" s="73"/>
      <c r="T21" s="73"/>
    </row>
  </sheetData>
  <mergeCells count="3">
    <mergeCell ref="B3:B4"/>
    <mergeCell ref="B21:K21"/>
    <mergeCell ref="C3:Q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A08A2B5E-BD16-48F1-8934-B3DF74B3DC6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7</vt:i4>
      </vt:variant>
    </vt:vector>
  </HeadingPairs>
  <TitlesOfParts>
    <vt:vector size="17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'Rachunek wyników'!Obszar_wydruku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Doliński Krzysztof</cp:lastModifiedBy>
  <cp:lastPrinted>2020-11-01T17:27:09Z</cp:lastPrinted>
  <dcterms:created xsi:type="dcterms:W3CDTF">2015-10-29T11:12:22Z</dcterms:created>
  <dcterms:modified xsi:type="dcterms:W3CDTF">2022-03-18T06:38:36Z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9f72773d-fcb2-4343-90cd-99c1d772fe6e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