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rawozdania finansowe\Materiały do RI roczne 2024\"/>
    </mc:Choice>
  </mc:AlternateContent>
  <xr:revisionPtr revIDLastSave="0" documentId="13_ncr:1_{04055B73-BD57-4EC3-B455-D23A8AEADB82}" xr6:coauthVersionLast="47" xr6:coauthVersionMax="47" xr10:uidLastSave="{00000000-0000-0000-0000-000000000000}"/>
  <bookViews>
    <workbookView xWindow="-132" yWindow="-132" windowWidth="23304" windowHeight="14064" tabRatio="744" xr2:uid="{590922D6-7758-499C-A8E5-76A6AC690B78}"/>
  </bookViews>
  <sheets>
    <sheet name="Tytułowa" sheetId="1" r:id="rId1"/>
    <sheet name="Bilans" sheetId="11" r:id="rId2"/>
    <sheet name="Rachunek wyników" sheetId="15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Bilans!$C$1:$BL$66</definedName>
    <definedName name="_xlnm.Print_Area" localSheetId="5">'Koszty świadczeń pracowniczych '!$B$1:$AO$21</definedName>
    <definedName name="_xlnm.Print_Area" localSheetId="9">'Podstawowe wskaźniki finansowe'!$A$1:$BK$18</definedName>
    <definedName name="_xlnm.Print_Area" localSheetId="3">'Przepływy pieniężne'!$B$1:$BK$62</definedName>
    <definedName name="_xlnm.Print_Area" localSheetId="8">'Przychody finansowe'!$A$1:$T$24</definedName>
    <definedName name="_xlnm.Print_Area" localSheetId="7">'Usługi obce '!$A$1:$AS$29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48" i="15" l="1"/>
  <c r="T53" i="11" l="1"/>
  <c r="T42" i="11"/>
  <c r="T36" i="11"/>
  <c r="T21" i="11"/>
  <c r="T5" i="11"/>
  <c r="BV52" i="15"/>
  <c r="BU52" i="15"/>
  <c r="BY53" i="11"/>
  <c r="BX53" i="11"/>
  <c r="BW53" i="11"/>
  <c r="BV53" i="11"/>
  <c r="BY42" i="11"/>
  <c r="BX42" i="11"/>
  <c r="BW42" i="11"/>
  <c r="BV42" i="11"/>
  <c r="BY36" i="11"/>
  <c r="BX36" i="11"/>
  <c r="BW36" i="11"/>
  <c r="BV36" i="11"/>
  <c r="BY21" i="11"/>
  <c r="BX21" i="11"/>
  <c r="BW21" i="11"/>
  <c r="BV21" i="11"/>
  <c r="BY5" i="11"/>
  <c r="BX5" i="11"/>
  <c r="BW5" i="11"/>
  <c r="BV5" i="11"/>
  <c r="BV66" i="11" l="1"/>
  <c r="BW66" i="11"/>
  <c r="T66" i="11"/>
  <c r="BY35" i="11"/>
  <c r="T35" i="11"/>
  <c r="BX35" i="11"/>
  <c r="BX66" i="11"/>
  <c r="BY66" i="11"/>
  <c r="BV35" i="11"/>
  <c r="BW35" i="11"/>
  <c r="S53" i="11" l="1"/>
  <c r="S42" i="11"/>
  <c r="S36" i="11"/>
  <c r="S21" i="11"/>
  <c r="S5" i="11"/>
  <c r="R36" i="11"/>
  <c r="R5" i="11"/>
  <c r="R42" i="11"/>
  <c r="R53" i="11"/>
  <c r="R21" i="11"/>
  <c r="BA11" i="10"/>
  <c r="BA5" i="10"/>
  <c r="AV15" i="9"/>
  <c r="BS22" i="15"/>
  <c r="Q52" i="15"/>
  <c r="BT42" i="11"/>
  <c r="BT36" i="11"/>
  <c r="BT53" i="11"/>
  <c r="BT21" i="11"/>
  <c r="BT5" i="11"/>
  <c r="BS26" i="15"/>
  <c r="BS21" i="15"/>
  <c r="BS20" i="15" s="1"/>
  <c r="BS13" i="15"/>
  <c r="BS7" i="15"/>
  <c r="BS6" i="15" s="1"/>
  <c r="BS5" i="15" s="1"/>
  <c r="BS49" i="15" s="1"/>
  <c r="BS55" i="15" s="1"/>
  <c r="BS57" i="15" s="1"/>
  <c r="BS52" i="15"/>
  <c r="BS37" i="15"/>
  <c r="AV7" i="9"/>
  <c r="BP53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BP29" i="15"/>
  <c r="BP25" i="15"/>
  <c r="BR22" i="15"/>
  <c r="BR21" i="15" s="1"/>
  <c r="BR20" i="15" s="1"/>
  <c r="BR13" i="15"/>
  <c r="BQ13" i="15"/>
  <c r="BQ26" i="15"/>
  <c r="BR26" i="15"/>
  <c r="P52" i="15"/>
  <c r="BK52" i="15"/>
  <c r="BM26" i="15"/>
  <c r="BG52" i="15"/>
  <c r="BO52" i="15"/>
  <c r="BP52" i="15" s="1"/>
  <c r="BE52" i="15"/>
  <c r="BM52" i="15"/>
  <c r="BP36" i="15"/>
  <c r="BT37" i="15"/>
  <c r="BT22" i="15"/>
  <c r="BP51" i="15"/>
  <c r="BP39" i="15"/>
  <c r="BP47" i="15"/>
  <c r="BN13" i="15"/>
  <c r="BN6" i="15"/>
  <c r="BP15" i="15"/>
  <c r="BQ37" i="15"/>
  <c r="BP46" i="15"/>
  <c r="BN52" i="15"/>
  <c r="BF52" i="15"/>
  <c r="BM7" i="15"/>
  <c r="BM6" i="15" s="1"/>
  <c r="BP6" i="15" s="1"/>
  <c r="BT13" i="15"/>
  <c r="BP56" i="15"/>
  <c r="BI52" i="15"/>
  <c r="BR52" i="15"/>
  <c r="BM13" i="15"/>
  <c r="O52" i="15"/>
  <c r="BJ52" i="15"/>
  <c r="BT52" i="15"/>
  <c r="BP16" i="15"/>
  <c r="BT26" i="15"/>
  <c r="BP42" i="15"/>
  <c r="BH52" i="15"/>
  <c r="BQ52" i="15"/>
  <c r="BP27" i="15"/>
  <c r="BP43" i="15"/>
  <c r="BP54" i="15"/>
  <c r="BQ22" i="15"/>
  <c r="BP45" i="15"/>
  <c r="BP34" i="15"/>
  <c r="BR7" i="15"/>
  <c r="BQ7" i="15"/>
  <c r="BP11" i="15"/>
  <c r="BN26" i="15"/>
  <c r="BP26" i="15" s="1"/>
  <c r="BP35" i="15"/>
  <c r="BP50" i="15"/>
  <c r="BL52" i="15"/>
  <c r="BT7" i="15"/>
  <c r="BR37" i="15"/>
  <c r="BP10" i="15"/>
  <c r="BP40" i="15"/>
  <c r="BM37" i="15"/>
  <c r="BP37" i="15" s="1"/>
  <c r="BP8" i="15"/>
  <c r="BP24" i="15"/>
  <c r="BP31" i="15"/>
  <c r="BP12" i="15"/>
  <c r="BM22" i="15"/>
  <c r="BP23" i="15"/>
  <c r="BP28" i="15"/>
  <c r="BP33" i="15"/>
  <c r="BP41" i="15"/>
  <c r="BP44" i="15"/>
  <c r="BP9" i="15"/>
  <c r="BN22" i="15"/>
  <c r="BP22" i="15" s="1"/>
  <c r="BP30" i="15"/>
  <c r="BP38" i="15"/>
  <c r="BP32" i="15"/>
  <c r="BP14" i="15"/>
  <c r="BQ6" i="15"/>
  <c r="BQ21" i="15"/>
  <c r="BQ20" i="15" s="1"/>
  <c r="BB11" i="10"/>
  <c r="BB5" i="10" s="1"/>
  <c r="BU53" i="11"/>
  <c r="BU36" i="11"/>
  <c r="BU42" i="11"/>
  <c r="BU5" i="11"/>
  <c r="BU21" i="11"/>
  <c r="AU15" i="9"/>
  <c r="BS42" i="11"/>
  <c r="BS36" i="11"/>
  <c r="BS21" i="11"/>
  <c r="AZ11" i="10"/>
  <c r="BS5" i="11"/>
  <c r="BS53" i="11"/>
  <c r="AZ5" i="10"/>
  <c r="AU7" i="9"/>
  <c r="AY11" i="10"/>
  <c r="AY5" i="10" s="1"/>
  <c r="AT15" i="9"/>
  <c r="AT7" i="9"/>
  <c r="BR36" i="11"/>
  <c r="BN21" i="11"/>
  <c r="BR21" i="11"/>
  <c r="BR42" i="11"/>
  <c r="BR53" i="11"/>
  <c r="BR5" i="11"/>
  <c r="BI65" i="11"/>
  <c r="BI34" i="11"/>
  <c r="BI33" i="11"/>
  <c r="BI30" i="11"/>
  <c r="BI29" i="11"/>
  <c r="BI27" i="11"/>
  <c r="BI12" i="11"/>
  <c r="BI15" i="11"/>
  <c r="BI16" i="11"/>
  <c r="BI17" i="11"/>
  <c r="V53" i="11"/>
  <c r="W53" i="11"/>
  <c r="X53" i="11"/>
  <c r="Y53" i="11"/>
  <c r="Z53" i="11"/>
  <c r="AA53" i="11"/>
  <c r="AB53" i="11"/>
  <c r="AB42" i="11"/>
  <c r="AB36" i="11"/>
  <c r="AC53" i="11"/>
  <c r="AD53" i="11"/>
  <c r="AE53" i="11"/>
  <c r="AF53" i="11"/>
  <c r="AG53" i="11"/>
  <c r="AH53" i="11"/>
  <c r="AI53" i="11"/>
  <c r="AJ53" i="11"/>
  <c r="AJ42" i="11"/>
  <c r="AJ36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AZ42" i="11"/>
  <c r="AZ36" i="11"/>
  <c r="BA53" i="11"/>
  <c r="BB53" i="11"/>
  <c r="BC53" i="11"/>
  <c r="BD53" i="11"/>
  <c r="BE53" i="11"/>
  <c r="BF53" i="11"/>
  <c r="V36" i="11"/>
  <c r="W36" i="11"/>
  <c r="X36" i="11"/>
  <c r="Y36" i="11"/>
  <c r="Z36" i="11"/>
  <c r="AA36" i="11"/>
  <c r="AC36" i="11"/>
  <c r="AD36" i="11"/>
  <c r="AE36" i="11"/>
  <c r="AF36" i="11"/>
  <c r="AG36" i="11"/>
  <c r="AH36" i="11"/>
  <c r="AI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BA36" i="11"/>
  <c r="BB36" i="11"/>
  <c r="BC36" i="11"/>
  <c r="BD36" i="11"/>
  <c r="BE36" i="11"/>
  <c r="BF36" i="11"/>
  <c r="V42" i="11"/>
  <c r="W42" i="11"/>
  <c r="X42" i="11"/>
  <c r="Y42" i="11"/>
  <c r="Z42" i="11"/>
  <c r="AA42" i="11"/>
  <c r="AC42" i="11"/>
  <c r="AD42" i="11"/>
  <c r="AE42" i="11"/>
  <c r="AF42" i="11"/>
  <c r="AG42" i="11"/>
  <c r="AH42" i="11"/>
  <c r="AI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BA42" i="11"/>
  <c r="BB42" i="11"/>
  <c r="BC42" i="11"/>
  <c r="BD42" i="11"/>
  <c r="BE42" i="11"/>
  <c r="BF42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BI9" i="11"/>
  <c r="BB66" i="11"/>
  <c r="AL66" i="11"/>
  <c r="BI45" i="11"/>
  <c r="BI52" i="11"/>
  <c r="BI18" i="11"/>
  <c r="BI63" i="11"/>
  <c r="BI48" i="11"/>
  <c r="BI31" i="11"/>
  <c r="BI50" i="11"/>
  <c r="BI38" i="11"/>
  <c r="BI51" i="11"/>
  <c r="BI7" i="11"/>
  <c r="BI60" i="11"/>
  <c r="BI32" i="11"/>
  <c r="BI23" i="11"/>
  <c r="BI11" i="11"/>
  <c r="BI46" i="11"/>
  <c r="BI14" i="11"/>
  <c r="BI59" i="11"/>
  <c r="BI19" i="11"/>
  <c r="BI55" i="11"/>
  <c r="BI13" i="11"/>
  <c r="BI62" i="11"/>
  <c r="BI20" i="11"/>
  <c r="BI10" i="11"/>
  <c r="BI58" i="11"/>
  <c r="BI64" i="11"/>
  <c r="BI8" i="11"/>
  <c r="BI56" i="11"/>
  <c r="BI41" i="11"/>
  <c r="BI44" i="11"/>
  <c r="BI61" i="11"/>
  <c r="BI24" i="11"/>
  <c r="BI25" i="11"/>
  <c r="BI26" i="11"/>
  <c r="BI49" i="11"/>
  <c r="BI57" i="11"/>
  <c r="BI47" i="11"/>
  <c r="BI43" i="11"/>
  <c r="P42" i="11"/>
  <c r="BI40" i="11"/>
  <c r="BI28" i="11"/>
  <c r="BI54" i="11"/>
  <c r="P53" i="11"/>
  <c r="BI6" i="11"/>
  <c r="P5" i="11"/>
  <c r="BI22" i="11"/>
  <c r="P21" i="11"/>
  <c r="BI37" i="11"/>
  <c r="P36" i="11"/>
  <c r="AS8" i="9"/>
  <c r="BQ36" i="11"/>
  <c r="BQ21" i="11"/>
  <c r="BQ42" i="11"/>
  <c r="BQ53" i="11"/>
  <c r="BQ5" i="11"/>
  <c r="AO11" i="9"/>
  <c r="C7" i="9"/>
  <c r="AS9" i="9"/>
  <c r="AS11" i="9"/>
  <c r="AS12" i="9"/>
  <c r="AS10" i="9"/>
  <c r="Q36" i="11"/>
  <c r="BG21" i="11"/>
  <c r="BG42" i="11"/>
  <c r="Q5" i="11"/>
  <c r="Q42" i="11"/>
  <c r="Q21" i="11"/>
  <c r="BG53" i="11"/>
  <c r="Q53" i="11"/>
  <c r="BG5" i="11"/>
  <c r="BG36" i="11"/>
  <c r="BP21" i="11"/>
  <c r="BP42" i="11"/>
  <c r="BP53" i="11"/>
  <c r="BP5" i="11"/>
  <c r="BP36" i="11"/>
  <c r="BN53" i="11"/>
  <c r="BN36" i="11"/>
  <c r="BO36" i="11"/>
  <c r="BO42" i="11"/>
  <c r="BJ36" i="11"/>
  <c r="BM5" i="11"/>
  <c r="BM35" i="11" s="1"/>
  <c r="BO21" i="11"/>
  <c r="BM36" i="11"/>
  <c r="BN5" i="11"/>
  <c r="BL42" i="11"/>
  <c r="BO53" i="11"/>
  <c r="BK5" i="11"/>
  <c r="BK35" i="11" s="1"/>
  <c r="BK36" i="11"/>
  <c r="BJ42" i="11"/>
  <c r="BL53" i="11"/>
  <c r="BM42" i="11"/>
  <c r="BO5" i="11"/>
  <c r="BL5" i="11"/>
  <c r="BL35" i="11" s="1"/>
  <c r="BK53" i="11"/>
  <c r="BJ53" i="11"/>
  <c r="BL36" i="11"/>
  <c r="BM53" i="11"/>
  <c r="BM66" i="11" s="1"/>
  <c r="BN42" i="11"/>
  <c r="BJ5" i="11"/>
  <c r="BJ35" i="11" s="1"/>
  <c r="BK42" i="11"/>
  <c r="AS66" i="11" l="1"/>
  <c r="AK66" i="11"/>
  <c r="AI66" i="11"/>
  <c r="BM21" i="15"/>
  <c r="BM20" i="15" s="1"/>
  <c r="Y35" i="11"/>
  <c r="AG35" i="11"/>
  <c r="AW35" i="11"/>
  <c r="AE66" i="11"/>
  <c r="BA66" i="11"/>
  <c r="BT21" i="15"/>
  <c r="BT20" i="15" s="1"/>
  <c r="BP66" i="11"/>
  <c r="BP13" i="15"/>
  <c r="BI36" i="11"/>
  <c r="AA66" i="11"/>
  <c r="AH35" i="11"/>
  <c r="AP35" i="11"/>
  <c r="AU66" i="11"/>
  <c r="AM66" i="11"/>
  <c r="AT66" i="11"/>
  <c r="AF66" i="11"/>
  <c r="AV66" i="11"/>
  <c r="AN66" i="11"/>
  <c r="BR5" i="15"/>
  <c r="BR49" i="15" s="1"/>
  <c r="BR55" i="15" s="1"/>
  <c r="BR57" i="15" s="1"/>
  <c r="AD66" i="11"/>
  <c r="AC35" i="11"/>
  <c r="BD35" i="11"/>
  <c r="AV35" i="11"/>
  <c r="AN35" i="11"/>
  <c r="AF35" i="11"/>
  <c r="X35" i="11"/>
  <c r="Z66" i="11"/>
  <c r="BS66" i="11"/>
  <c r="AH66" i="11"/>
  <c r="AP66" i="11"/>
  <c r="V66" i="11"/>
  <c r="BN21" i="15"/>
  <c r="BP21" i="15" s="1"/>
  <c r="BR6" i="15"/>
  <c r="AG66" i="11"/>
  <c r="BT6" i="15"/>
  <c r="BT5" i="15" s="1"/>
  <c r="BT49" i="15" s="1"/>
  <c r="BT55" i="15" s="1"/>
  <c r="BT57" i="15" s="1"/>
  <c r="BN20" i="15"/>
  <c r="BP20" i="15" s="1"/>
  <c r="BP7" i="15"/>
  <c r="BM5" i="15"/>
  <c r="BM49" i="15" s="1"/>
  <c r="BM55" i="15" s="1"/>
  <c r="BM57" i="15" s="1"/>
  <c r="X66" i="11"/>
  <c r="AR66" i="11"/>
  <c r="BI53" i="11"/>
  <c r="W66" i="11"/>
  <c r="AW66" i="11"/>
  <c r="BD66" i="11"/>
  <c r="AY66" i="11"/>
  <c r="BL66" i="11"/>
  <c r="BC66" i="11"/>
  <c r="AC66" i="11"/>
  <c r="AQ66" i="11"/>
  <c r="AX66" i="11"/>
  <c r="R66" i="11"/>
  <c r="BI42" i="11"/>
  <c r="BF66" i="11"/>
  <c r="Y66" i="11"/>
  <c r="BJ66" i="11"/>
  <c r="BF35" i="11"/>
  <c r="AX35" i="11"/>
  <c r="BE35" i="11"/>
  <c r="BC35" i="11"/>
  <c r="AU35" i="11"/>
  <c r="AM35" i="11"/>
  <c r="AE35" i="11"/>
  <c r="W35" i="11"/>
  <c r="BB35" i="11"/>
  <c r="AT35" i="11"/>
  <c r="AL35" i="11"/>
  <c r="AD35" i="11"/>
  <c r="V35" i="11"/>
  <c r="BA35" i="11"/>
  <c r="AS35" i="11"/>
  <c r="AK35" i="11"/>
  <c r="BN35" i="11"/>
  <c r="Z35" i="11"/>
  <c r="AO35" i="11"/>
  <c r="AA35" i="11"/>
  <c r="AI35" i="11"/>
  <c r="AQ35" i="11"/>
  <c r="AY35" i="11"/>
  <c r="AB35" i="11"/>
  <c r="AJ35" i="11"/>
  <c r="AR35" i="11"/>
  <c r="AZ35" i="11"/>
  <c r="P35" i="11"/>
  <c r="BI5" i="11"/>
  <c r="Q35" i="11"/>
  <c r="BS35" i="11"/>
  <c r="BR35" i="11"/>
  <c r="BR66" i="11"/>
  <c r="BT35" i="11"/>
  <c r="S35" i="11"/>
  <c r="AZ66" i="11"/>
  <c r="BK66" i="11"/>
  <c r="BO66" i="11"/>
  <c r="BP35" i="11"/>
  <c r="BG35" i="11"/>
  <c r="BQ66" i="11"/>
  <c r="AO66" i="11"/>
  <c r="AB66" i="11"/>
  <c r="P66" i="11"/>
  <c r="BI21" i="11"/>
  <c r="BE66" i="11"/>
  <c r="BN66" i="11"/>
  <c r="BO35" i="11"/>
  <c r="BG66" i="11"/>
  <c r="BQ35" i="11"/>
  <c r="BQ5" i="15"/>
  <c r="BQ49" i="15" s="1"/>
  <c r="BQ55" i="15" s="1"/>
  <c r="BQ57" i="15" s="1"/>
  <c r="Q66" i="11"/>
  <c r="AJ66" i="11"/>
  <c r="S66" i="11"/>
  <c r="BU66" i="11"/>
  <c r="BU35" i="11"/>
  <c r="BT66" i="11"/>
  <c r="R35" i="11"/>
  <c r="BI66" i="11" l="1"/>
  <c r="BN5" i="15"/>
  <c r="BI35" i="11"/>
  <c r="BN49" i="15"/>
  <c r="BP5" i="15"/>
  <c r="BP49" i="15" l="1"/>
  <c r="BN55" i="15"/>
  <c r="BP55" i="15" l="1"/>
  <c r="BN57" i="15"/>
  <c r="BP57" i="15" s="1"/>
</calcChain>
</file>

<file path=xl/sharedStrings.xml><?xml version="1.0" encoding="utf-8"?>
<sst xmlns="http://schemas.openxmlformats.org/spreadsheetml/2006/main" count="607" uniqueCount="381">
  <si>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</si>
  <si>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</si>
  <si>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</si>
  <si>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</si>
  <si>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</si>
  <si>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</si>
  <si>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</si>
  <si>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</si>
  <si>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</si>
  <si>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</si>
  <si>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</si>
  <si>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</si>
  <si>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</si>
  <si>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</si>
  <si>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</si>
  <si>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</si>
  <si>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</si>
  <si>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</si>
  <si>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</si>
  <si>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</si>
  <si>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</si>
  <si>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</si>
  <si>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</si>
  <si>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</si>
  <si>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</si>
  <si>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</si>
  <si>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</si>
  <si>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</si>
  <si>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</si>
  <si>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</si>
  <si>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</si>
  <si>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</si>
  <si>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</si>
  <si>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</si>
  <si>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</si>
  <si>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</si>
  <si>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</si>
  <si>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</si>
  <si>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</si>
  <si>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</si>
  <si>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</si>
  <si>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</si>
  <si>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</si>
  <si>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</si>
  <si>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</si>
  <si>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</si>
  <si>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</si>
  <si>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</si>
  <si>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</si>
  <si>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</si>
  <si>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</si>
  <si>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</si>
  <si>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</si>
  <si>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</si>
  <si>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</si>
  <si>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</si>
  <si>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</si>
  <si>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</si>
  <si>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</si>
  <si>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</si>
  <si>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</si>
  <si>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</si>
  <si>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</si>
  <si>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</si>
  <si>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</si>
  <si>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</si>
  <si>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</si>
  <si>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</si>
  <si>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</si>
  <si>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Prowadzenie rejestru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</si>
  <si>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</si>
  <si>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</si>
  <si>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</si>
  <si>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</si>
  <si>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</si>
  <si>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</si>
  <si>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</si>
  <si>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</si>
  <si>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</si>
  <si>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</si>
  <si>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</si>
  <si>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</si>
  <si>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</si>
  <si>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</si>
  <si>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</si>
  <si>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</si>
  <si>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</si>
  <si>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</si>
  <si>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</si>
  <si>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</si>
  <si>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</si>
  <si>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</si>
  <si>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</si>
  <si>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</si>
  <si>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</si>
  <si>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</si>
  <si>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</si>
  <si>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</si>
  <si>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</si>
  <si>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</si>
  <si>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</si>
  <si>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</si>
  <si>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</si>
  <si>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</si>
  <si>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</si>
  <si>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</si>
  <si>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</si>
  <si>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</si>
  <si>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</si>
  <si>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</si>
  <si>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</si>
  <si>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</si>
  <si>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</si>
  <si>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</si>
  <si>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</si>
  <si>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</si>
  <si>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</si>
  <si>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</si>
  <si>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</si>
  <si>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</si>
  <si>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</si>
  <si>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</si>
  <si>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</si>
  <si>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</si>
  <si>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</si>
  <si>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</si>
  <si>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</si>
  <si>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</si>
  <si>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</si>
  <si>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</si>
  <si>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</si>
  <si>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</si>
  <si>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</si>
  <si>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</si>
  <si>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</si>
  <si>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</si>
  <si>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</si>
  <si>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</si>
  <si>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</si>
  <si>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</si>
  <si>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</si>
  <si>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</si>
  <si>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</si>
  <si>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</si>
  <si>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</si>
  <si>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</si>
  <si>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</si>
  <si>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</si>
  <si>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</si>
  <si>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</si>
  <si>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</si>
  <si>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</si>
  <si>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</si>
  <si>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</si>
  <si>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</si>
  <si>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</si>
  <si>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</si>
  <si>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</si>
  <si>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</si>
  <si>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</si>
  <si>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</si>
  <si>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</si>
  <si>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</si>
  <si>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</si>
  <si>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</si>
  <si>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</si>
  <si>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</si>
  <si>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</si>
  <si>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</si>
  <si>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</si>
  <si>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</si>
  <si>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</si>
  <si>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</si>
  <si>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</si>
  <si>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</si>
  <si>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</si>
  <si>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</si>
  <si>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</si>
  <si>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</si>
  <si>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</si>
  <si>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</si>
  <si>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</si>
  <si>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</si>
  <si>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</si>
  <si>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</si>
  <si>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</si>
  <si>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</si>
  <si>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</si>
  <si>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</si>
  <si>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</si>
  <si>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</si>
  <si>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</si>
  <si>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</si>
  <si>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</si>
  <si>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</si>
  <si>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</si>
  <si>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</si>
  <si>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</si>
  <si>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</si>
  <si>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</si>
  <si>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</si>
  <si>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</si>
  <si>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</si>
  <si>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</si>
  <si>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</si>
  <si>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</si>
  <si>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Spłata pożyczki przez jednostkę powiązaną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</si>
  <si>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</si>
  <si>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</si>
  <si>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</si>
  <si>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</si>
  <si>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</si>
  <si>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</si>
  <si>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</si>
  <si>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</si>
  <si>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</si>
  <si>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</si>
  <si>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</si>
  <si>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</si>
  <si>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</si>
  <si>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</si>
  <si>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</si>
  <si>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</si>
  <si>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</si>
  <si>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</si>
  <si>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</si>
  <si>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</si>
  <si>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</si>
  <si>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</si>
  <si>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</si>
  <si>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</si>
  <si>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</si>
  <si>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</si>
  <si>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</si>
  <si>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</si>
  <si>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</si>
  <si>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</si>
  <si>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</si>
  <si>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</si>
  <si>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</si>
  <si>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</si>
  <si>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</si>
  <si>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</si>
  <si>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</si>
  <si>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</si>
  <si>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</si>
  <si>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</si>
  <si>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</si>
  <si>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</si>
  <si>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</si>
  <si>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</si>
  <si>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</si>
  <si>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</si>
  <si>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</si>
  <si>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</si>
  <si>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</si>
  <si>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</si>
  <si>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</si>
  <si>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</si>
  <si>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</si>
  <si>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</si>
  <si>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</si>
  <si>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</si>
  <si>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</si>
  <si>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</si>
  <si>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</si>
  <si>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</si>
  <si>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</si>
  <si>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</si>
  <si>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</si>
  <si>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</si>
  <si>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</si>
  <si>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</si>
  <si>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</si>
  <si>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</si>
  <si>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</si>
  <si>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</si>
  <si>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</si>
  <si>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</si>
  <si>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</si>
  <si>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</si>
  <si>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</si>
  <si>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</si>
  <si>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</si>
  <si>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</si>
  <si>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</si>
  <si>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</si>
  <si>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</si>
  <si>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</si>
  <si>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</si>
  <si>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</si>
  <si>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</si>
  <si>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</si>
  <si>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</si>
  <si>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</si>
  <si>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</si>
  <si>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</si>
  <si>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</si>
  <si>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</si>
  <si>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</si>
  <si>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</si>
  <si>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</si>
  <si>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</si>
  <si>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</si>
  <si>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</si>
  <si>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</si>
  <si>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</si>
  <si>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</si>
  <si>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</si>
  <si>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</si>
  <si>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</si>
  <si>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</si>
  <si>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</si>
  <si>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</si>
  <si>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t>Dane za rok zakończony 31 grudnia</t>
  </si>
  <si>
    <t>30.09.20219</t>
  </si>
  <si>
    <t>Obrót towarami rolno-spożywczymi</t>
  </si>
  <si>
    <t>Nabycie aktywów finansowych wycenianych w wartości godziwej przez inne całkowite dochody</t>
  </si>
  <si>
    <t>Środki pieniężne w nabytej jednostce zależnej po odliczeniu płatności</t>
  </si>
  <si>
    <t>Różnice kursowe z przeliczenia jednostek zależnych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</si>
  <si>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</si>
  <si>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</si>
  <si>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</si>
  <si>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</si>
  <si>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</si>
  <si>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</si>
  <si>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</si>
  <si>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</si>
  <si>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</si>
  <si>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</si>
  <si>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</si>
  <si>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</si>
  <si>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A14.1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</si>
  <si>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</si>
  <si>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</si>
  <si>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</si>
  <si>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</si>
  <si>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</si>
  <si>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</si>
  <si>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</si>
  <si>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</si>
  <si>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</si>
  <si>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A27</t>
  </si>
  <si>
    <t>A28</t>
  </si>
  <si>
    <t>A29</t>
  </si>
  <si>
    <t>A30</t>
  </si>
  <si>
    <t>A31</t>
  </si>
  <si>
    <t>A33</t>
  </si>
  <si>
    <t>B18</t>
  </si>
  <si>
    <t>B1</t>
  </si>
  <si>
    <t>B11</t>
  </si>
  <si>
    <t>B12</t>
  </si>
  <si>
    <t>B13</t>
  </si>
  <si>
    <t>B14</t>
  </si>
  <si>
    <t>B15</t>
  </si>
  <si>
    <t>B16</t>
  </si>
  <si>
    <t>B17</t>
  </si>
  <si>
    <t>D</t>
  </si>
  <si>
    <t>C</t>
  </si>
  <si>
    <t>E</t>
  </si>
  <si>
    <t>Zop</t>
  </si>
  <si>
    <t>F</t>
  </si>
  <si>
    <t>G</t>
  </si>
  <si>
    <t>II</t>
  </si>
  <si>
    <t>H</t>
  </si>
  <si>
    <t>Zbt</t>
  </si>
  <si>
    <t>I</t>
  </si>
  <si>
    <t>Zn</t>
  </si>
  <si>
    <t>Wpływ z tytułu dotacji</t>
  </si>
  <si>
    <t>Założenie depozytów bankowych i objęcie obligacji</t>
  </si>
  <si>
    <t>Wpływ z tytułu wygaśnięcia depozytów bankowych i zapadania obligacji</t>
  </si>
  <si>
    <t>Zysk netto okresu przypadający akcjonariuszom jednostki dominującej</t>
  </si>
  <si>
    <t>Armenia Securities Exchange</t>
  </si>
  <si>
    <t>Działalność giełdowa</t>
  </si>
  <si>
    <t>Działalność depozytowa</t>
  </si>
  <si>
    <t>Odsetki otrzymane od udzielonych pożyczek</t>
  </si>
  <si>
    <t>Podwyższenie kapitału podstawowego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</si>
  <si>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grudnia 2024 r.
</t>
    </r>
  </si>
  <si>
    <t>Warszawa, 25 marca 2025 r.</t>
  </si>
  <si>
    <t>Zysk / (strata) z tytułu utraty wartości należności</t>
  </si>
  <si>
    <t>Korekta podatku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</si>
</sst>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\ 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11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i/>
      <sz val="11"/>
      <color theme="0"/>
      <name val="Verdana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4" tint="-0.24713888973662526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horizontal="left" vertical="center" wrapText="1" indent="1"/>
    </xf>
    <xf numFmtId="0" fontId="14" fillId="0" borderId="9" xfId="0" applyFont="1" applyFill="1" applyBorder="1" applyAlignment="1">
      <alignment horizontal="left" vertical="center" wrapText="1"/>
    </xf>
    <xf numFmtId="0" fontId="22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8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12" xfId="0" applyFont="1" applyFill="1" applyBorder="1" applyAlignment="1">
      <alignment horizontal="centerContinuous" vertical="center" wrapText="1"/>
    </xf>
    <xf numFmtId="3" fontId="30" fillId="0" borderId="0" xfId="0" applyNumberFormat="1" applyFont="1" applyAlignment="1">
      <alignment horizontal="center"/>
    </xf>
    <xf numFmtId="0" fontId="28" fillId="0" borderId="0" xfId="0" applyFont="1"/>
    <xf numFmtId="0" fontId="32" fillId="0" borderId="0" xfId="0" applyFont="1" applyFill="1"/>
    <xf numFmtId="0" fontId="33" fillId="0" borderId="8" xfId="0" applyFont="1" applyFill="1" applyBorder="1" applyAlignment="1">
      <alignment horizontal="left" vertical="center"/>
    </xf>
    <xf numFmtId="0" fontId="34" fillId="0" borderId="8" xfId="0" applyFont="1" applyFill="1" applyBorder="1" applyAlignment="1">
      <alignment vertical="center"/>
    </xf>
    <xf numFmtId="0" fontId="32" fillId="0" borderId="0" xfId="0" applyFont="1"/>
    <xf numFmtId="0" fontId="10" fillId="0" borderId="1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wrapText="1" inden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8" fillId="0" borderId="0" xfId="0" applyFont="1" applyFill="1" applyBorder="1"/>
    <xf numFmtId="3" fontId="12" fillId="0" borderId="10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/>
    <xf numFmtId="0" fontId="10" fillId="0" borderId="14" xfId="0" applyFont="1" applyFill="1" applyBorder="1" applyAlignment="1">
      <alignment vertical="center" wrapText="1"/>
    </xf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0" fontId="20" fillId="0" borderId="9" xfId="0" applyFont="1" applyFill="1" applyBorder="1" applyAlignment="1">
      <alignment horizontal="left" vertical="center" wrapText="1" indent="1"/>
    </xf>
    <xf numFmtId="0" fontId="19" fillId="0" borderId="9" xfId="0" applyFont="1" applyFill="1" applyBorder="1" applyAlignment="1">
      <alignment horizontal="left" vertical="center" wrapText="1" indent="1"/>
    </xf>
    <xf numFmtId="3" fontId="17" fillId="0" borderId="0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9" fillId="0" borderId="0" xfId="0" applyFont="1" applyFill="1"/>
    <xf numFmtId="3" fontId="14" fillId="0" borderId="0" xfId="0" applyNumberFormat="1" applyFont="1" applyFill="1"/>
    <xf numFmtId="3" fontId="31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3" fontId="12" fillId="0" borderId="11" xfId="0" applyNumberFormat="1" applyFont="1" applyFill="1" applyBorder="1" applyAlignment="1">
      <alignment horizontal="righ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0" fontId="35" fillId="0" borderId="0" xfId="0" applyFont="1" applyFill="1"/>
    <xf numFmtId="164" fontId="14" fillId="2" borderId="15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0" fontId="19" fillId="0" borderId="0" xfId="0" applyFont="1" applyBorder="1" applyAlignment="1">
      <alignment horizontal="left" vertical="center"/>
    </xf>
    <xf numFmtId="0" fontId="36" fillId="0" borderId="0" xfId="0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" fontId="12" fillId="0" borderId="1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center" wrapText="1" indent="3"/>
    </xf>
    <xf numFmtId="3" fontId="11" fillId="0" borderId="12" xfId="0" applyNumberFormat="1" applyFont="1" applyFill="1" applyBorder="1" applyAlignment="1">
      <alignment horizontal="right" vertical="center" wrapText="1"/>
    </xf>
    <xf numFmtId="4" fontId="41" fillId="0" borderId="0" xfId="0" applyNumberFormat="1" applyFont="1" applyFill="1" applyBorder="1" applyAlignment="1">
      <alignment horizontal="right"/>
    </xf>
    <xf numFmtId="4" fontId="41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0" fontId="11" fillId="0" borderId="1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 indent="2"/>
    </xf>
    <xf numFmtId="0" fontId="14" fillId="0" borderId="9" xfId="0" applyFont="1" applyFill="1" applyBorder="1" applyAlignment="1" applyProtection="1">
      <alignment horizontal="left" vertical="center" wrapText="1" indent="2"/>
    </xf>
    <xf numFmtId="0" fontId="14" fillId="0" borderId="5" xfId="0" applyFont="1" applyFill="1" applyBorder="1" applyAlignment="1" applyProtection="1">
      <alignment horizontal="left" vertical="center" wrapText="1" indent="2"/>
    </xf>
    <xf numFmtId="0" fontId="0" fillId="0" borderId="9" xfId="0" applyBorder="1"/>
    <xf numFmtId="0" fontId="0" fillId="0" borderId="1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right" vertical="center" wrapText="1"/>
    </xf>
    <xf numFmtId="0" fontId="11" fillId="2" borderId="9" xfId="0" applyFont="1" applyFill="1" applyBorder="1" applyAlignment="1">
      <alignment horizontal="left" indent="1"/>
    </xf>
    <xf numFmtId="0" fontId="0" fillId="2" borderId="0" xfId="0" applyFill="1"/>
    <xf numFmtId="0" fontId="15" fillId="2" borderId="9" xfId="0" applyFont="1" applyFill="1" applyBorder="1" applyAlignment="1">
      <alignment horizontal="left" indent="2"/>
    </xf>
    <xf numFmtId="0" fontId="0" fillId="2" borderId="0" xfId="0" applyFont="1" applyFill="1"/>
    <xf numFmtId="0" fontId="15" fillId="2" borderId="9" xfId="0" applyFont="1" applyFill="1" applyBorder="1" applyAlignment="1">
      <alignment horizontal="left" indent="4"/>
    </xf>
    <xf numFmtId="0" fontId="17" fillId="2" borderId="9" xfId="0" applyFont="1" applyFill="1" applyBorder="1" applyAlignment="1">
      <alignment horizontal="left" indent="7"/>
    </xf>
    <xf numFmtId="0" fontId="25" fillId="2" borderId="0" xfId="0" applyFont="1" applyFill="1"/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35" fillId="2" borderId="0" xfId="0" applyFont="1" applyFill="1"/>
    <xf numFmtId="0" fontId="16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28" fillId="2" borderId="0" xfId="0" applyFont="1" applyFill="1"/>
    <xf numFmtId="3" fontId="14" fillId="2" borderId="0" xfId="0" applyNumberFormat="1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42" fillId="0" borderId="0" xfId="0" applyNumberFormat="1" applyFont="1" applyFill="1"/>
    <xf numFmtId="0" fontId="8" fillId="3" borderId="6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8" fillId="3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/>
    <xf numFmtId="0" fontId="15" fillId="2" borderId="9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left" vertical="center" wrapText="1" indent="2"/>
    </xf>
    <xf numFmtId="0" fontId="43" fillId="0" borderId="0" xfId="0" applyFont="1" applyFill="1"/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2" borderId="0" xfId="0" applyFont="1" applyFill="1"/>
    <xf numFmtId="3" fontId="43" fillId="2" borderId="0" xfId="0" applyNumberFormat="1" applyFont="1" applyFill="1"/>
    <xf numFmtId="0" fontId="43" fillId="2" borderId="0" xfId="0" applyFont="1" applyFill="1"/>
    <xf numFmtId="0" fontId="47" fillId="2" borderId="0" xfId="0" applyFont="1" applyFill="1"/>
    <xf numFmtId="0" fontId="47" fillId="0" borderId="0" xfId="0" applyFont="1" applyFill="1"/>
    <xf numFmtId="0" fontId="47" fillId="0" borderId="0" xfId="0" applyFont="1"/>
    <xf numFmtId="0" fontId="48" fillId="0" borderId="0" xfId="0" applyFont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42" fillId="2" borderId="0" xfId="0" applyNumberFormat="1" applyFont="1" applyFill="1"/>
    <xf numFmtId="3" fontId="0" fillId="2" borderId="0" xfId="0" applyNumberFormat="1" applyFill="1"/>
    <xf numFmtId="3" fontId="11" fillId="2" borderId="15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" fontId="14" fillId="0" borderId="0" xfId="0" applyNumberFormat="1" applyFont="1" applyFill="1"/>
    <xf numFmtId="0" fontId="8" fillId="4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49" fillId="0" borderId="8" xfId="0" applyNumberFormat="1" applyFont="1" applyBorder="1" applyAlignment="1">
      <alignment horizontal="left" vertical="center" wrapText="1" indent="1"/>
    </xf>
    <xf numFmtId="165" fontId="49" fillId="0" borderId="8" xfId="0" applyNumberFormat="1" applyFont="1" applyBorder="1" applyAlignment="1">
      <alignment horizontal="left" vertical="center" indent="1"/>
    </xf>
    <xf numFmtId="165" fontId="50" fillId="0" borderId="8" xfId="0" applyNumberFormat="1" applyFont="1" applyBorder="1" applyAlignment="1">
      <alignment vertical="center" wrapText="1"/>
    </xf>
    <xf numFmtId="165" fontId="51" fillId="0" borderId="8" xfId="0" applyNumberFormat="1" applyFont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0" xfId="0" applyFont="1" applyFill="1"/>
    <xf numFmtId="3" fontId="33" fillId="2" borderId="6" xfId="0" applyNumberFormat="1" applyFont="1" applyFill="1" applyBorder="1" applyAlignment="1">
      <alignment horizontal="right" vertical="center" wrapText="1"/>
    </xf>
    <xf numFmtId="164" fontId="33" fillId="2" borderId="6" xfId="1" applyNumberFormat="1" applyFont="1" applyFill="1" applyBorder="1" applyAlignment="1">
      <alignment horizontal="right" vertical="center" wrapText="1"/>
    </xf>
    <xf numFmtId="164" fontId="33" fillId="2" borderId="5" xfId="1" applyNumberFormat="1" applyFont="1" applyFill="1" applyBorder="1" applyAlignment="1">
      <alignment horizontal="right" vertical="center" wrapText="1"/>
    </xf>
    <xf numFmtId="0" fontId="0" fillId="2" borderId="0" xfId="0" applyFont="1" applyFill="1" applyBorder="1"/>
    <xf numFmtId="3" fontId="52" fillId="2" borderId="0" xfId="0" applyNumberFormat="1" applyFont="1" applyFill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10" fillId="2" borderId="9" xfId="0" applyFont="1" applyFill="1" applyBorder="1" applyAlignment="1">
      <alignment vertical="center" wrapText="1"/>
    </xf>
    <xf numFmtId="3" fontId="12" fillId="2" borderId="9" xfId="0" applyNumberFormat="1" applyFont="1" applyFill="1" applyBorder="1" applyAlignment="1">
      <alignment vertical="center" wrapText="1"/>
    </xf>
    <xf numFmtId="3" fontId="12" fillId="2" borderId="0" xfId="0" applyNumberFormat="1" applyFont="1" applyFill="1" applyBorder="1" applyAlignment="1">
      <alignment vertical="center" wrapText="1"/>
    </xf>
    <xf numFmtId="3" fontId="12" fillId="2" borderId="10" xfId="0" applyNumberFormat="1" applyFont="1" applyFill="1" applyBorder="1" applyAlignment="1">
      <alignment vertical="center" wrapText="1"/>
    </xf>
    <xf numFmtId="3" fontId="42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14" fillId="0" borderId="0" xfId="0" applyNumberFormat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centerContinuous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85726</xdr:rowOff>
    </xdr:from>
    <xdr:to>
      <xdr:col>2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112711</xdr:colOff>
      <xdr:row>0</xdr:row>
      <xdr:rowOff>171450</xdr:rowOff>
    </xdr:from>
    <xdr:to>
      <xdr:col>1</xdr:col>
      <xdr:colOff>2257424</xdr:colOff>
      <xdr:row>0</xdr:row>
      <xdr:rowOff>847725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0AAE0-0940-4192-A2AB-2B1374E5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211" y="171450"/>
          <a:ext cx="2144713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4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10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30"/>
  <sheetViews>
    <sheetView tabSelected="1" topLeftCell="A7" workbookViewId="0">
      <selection activeCell="A24" sqref="A24"/>
    </sheetView>
  </sheetViews>
  <sheetFormatPr defaultColWidth="0" defaultRowHeight="13.8" zeroHeight="1"/>
  <cols>
    <col min="1" max="1" width="77.597656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08">
      <c r="A21" s="2" t="s">
        <v>377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41.4">
      <c r="A27" s="3" t="s">
        <v>0</v>
      </c>
    </row>
    <row r="28" spans="1:1" ht="14.4">
      <c r="A28" s="4"/>
    </row>
    <row r="29" spans="1:1" ht="16.2">
      <c r="A29" s="262" t="s">
        <v>378</v>
      </c>
    </row>
    <row r="30" spans="1:1">
      <c r="A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CB16"/>
  <sheetViews>
    <sheetView workbookViewId="0">
      <selection activeCell="CB6" sqref="CB6"/>
    </sheetView>
  </sheetViews>
  <sheetFormatPr defaultColWidth="9" defaultRowHeight="13.8" outlineLevelCol="1"/>
  <cols>
    <col min="1" max="1" width="1.69921875" customWidth="1"/>
    <col min="2" max="2" width="29" customWidth="1"/>
    <col min="3" max="9" width="9" hidden="1" customWidth="1" outlineLevel="1"/>
    <col min="10" max="10" width="9" hidden="1" customWidth="1" outlineLevel="1" collapsed="1"/>
    <col min="11" max="11" width="7" customWidth="1" collapsed="1"/>
    <col min="12" max="13" width="6.69921875" customWidth="1"/>
    <col min="14" max="19" width="6.59765625" customWidth="1"/>
    <col min="20" max="20" width="7.69921875" customWidth="1"/>
    <col min="21" max="32" width="7.59765625" hidden="1" customWidth="1" outlineLevel="1"/>
    <col min="33" max="34" width="8.69921875" hidden="1" customWidth="1" outlineLevel="1"/>
    <col min="35" max="47" width="8" hidden="1" customWidth="1" outlineLevel="1"/>
    <col min="48" max="48" width="8" hidden="1" customWidth="1" outlineLevel="1" collapsed="1"/>
    <col min="49" max="60" width="8" hidden="1" customWidth="1" outlineLevel="1"/>
    <col min="61" max="62" width="8" style="172" hidden="1" customWidth="1" outlineLevel="1"/>
    <col min="63" max="68" width="9" hidden="1" customWidth="1" outlineLevel="1"/>
    <col min="69" max="69" width="9" customWidth="1" collapsed="1"/>
    <col min="70" max="121" width="9" customWidth="1"/>
  </cols>
  <sheetData>
    <row r="1" spans="1:80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6"/>
      <c r="BJ1" s="6"/>
    </row>
    <row r="2" spans="1:8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/>
      <c r="BJ2" s="6"/>
    </row>
    <row r="3" spans="1:80" ht="14.25" customHeight="1">
      <c r="A3" s="5"/>
      <c r="B3" s="414" t="s">
        <v>144</v>
      </c>
      <c r="C3" s="108" t="s">
        <v>146</v>
      </c>
      <c r="D3" s="110"/>
      <c r="E3" s="110"/>
      <c r="F3" s="110"/>
      <c r="G3" s="110"/>
      <c r="H3" s="110"/>
      <c r="I3" s="110"/>
      <c r="J3" s="231" t="s">
        <v>146</v>
      </c>
      <c r="K3" s="124"/>
      <c r="L3" s="124"/>
      <c r="M3" s="124"/>
      <c r="N3" s="124"/>
      <c r="O3" s="125"/>
      <c r="P3" s="111"/>
      <c r="Q3" s="111"/>
      <c r="R3" s="111"/>
      <c r="S3" s="111"/>
      <c r="T3" s="394"/>
      <c r="U3" s="257" t="s">
        <v>52</v>
      </c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390"/>
      <c r="AV3" s="421" t="s">
        <v>52</v>
      </c>
      <c r="AW3" s="422"/>
      <c r="AX3" s="422"/>
      <c r="AY3" s="422"/>
      <c r="AZ3" s="422"/>
      <c r="BA3" s="422"/>
      <c r="BB3" s="422"/>
      <c r="BC3" s="422"/>
      <c r="BD3" s="422"/>
      <c r="BE3" s="422"/>
      <c r="BF3" s="422"/>
      <c r="BG3" s="422"/>
      <c r="BH3" s="422"/>
      <c r="BI3" s="422"/>
      <c r="BJ3" s="422"/>
      <c r="BK3" s="422"/>
      <c r="BL3" s="422"/>
      <c r="BM3" s="422"/>
      <c r="BN3" s="422"/>
      <c r="BO3" s="422"/>
      <c r="BP3" s="422"/>
      <c r="BQ3" s="422"/>
      <c r="BR3" s="422"/>
      <c r="BS3" s="422"/>
      <c r="BT3" s="422"/>
      <c r="BU3" s="422"/>
      <c r="BV3" s="422"/>
      <c r="BW3" s="422"/>
      <c r="BX3" s="422"/>
      <c r="BY3" s="422"/>
      <c r="BZ3" s="422"/>
      <c r="CA3" s="351"/>
      <c r="CB3" s="351"/>
    </row>
    <row r="4" spans="1:80" ht="16.8">
      <c r="A4" s="5"/>
      <c r="B4" s="412"/>
      <c r="C4" s="122">
        <v>2007</v>
      </c>
      <c r="D4" s="61">
        <v>2008</v>
      </c>
      <c r="E4" s="61">
        <v>2009</v>
      </c>
      <c r="F4" s="61">
        <v>2010</v>
      </c>
      <c r="G4" s="61">
        <v>2011</v>
      </c>
      <c r="H4" s="61">
        <v>2012</v>
      </c>
      <c r="I4" s="61">
        <v>2013</v>
      </c>
      <c r="J4" s="254">
        <v>2014</v>
      </c>
      <c r="K4" s="255">
        <v>2015</v>
      </c>
      <c r="L4" s="255">
        <v>2016</v>
      </c>
      <c r="M4" s="255">
        <v>2017</v>
      </c>
      <c r="N4" s="255">
        <v>2018</v>
      </c>
      <c r="O4" s="255" t="s">
        <v>306</v>
      </c>
      <c r="P4" s="283" t="s">
        <v>307</v>
      </c>
      <c r="Q4" s="321">
        <v>2021</v>
      </c>
      <c r="R4" s="353">
        <v>2022</v>
      </c>
      <c r="S4" s="365">
        <v>2023</v>
      </c>
      <c r="T4" s="379">
        <v>2024</v>
      </c>
      <c r="U4" s="255" t="s">
        <v>4</v>
      </c>
      <c r="V4" s="255" t="s">
        <v>5</v>
      </c>
      <c r="W4" s="255" t="s">
        <v>6</v>
      </c>
      <c r="X4" s="255" t="s">
        <v>7</v>
      </c>
      <c r="Y4" s="255" t="s">
        <v>8</v>
      </c>
      <c r="Z4" s="255" t="s">
        <v>9</v>
      </c>
      <c r="AA4" s="255" t="s">
        <v>10</v>
      </c>
      <c r="AB4" s="255" t="s">
        <v>11</v>
      </c>
      <c r="AC4" s="255" t="s">
        <v>12</v>
      </c>
      <c r="AD4" s="255" t="s">
        <v>13</v>
      </c>
      <c r="AE4" s="255" t="s">
        <v>14</v>
      </c>
      <c r="AF4" s="255" t="s">
        <v>15</v>
      </c>
      <c r="AG4" s="255" t="s">
        <v>16</v>
      </c>
      <c r="AH4" s="255" t="s">
        <v>17</v>
      </c>
      <c r="AI4" s="255" t="s">
        <v>18</v>
      </c>
      <c r="AJ4" s="255" t="s">
        <v>19</v>
      </c>
      <c r="AK4" s="255" t="s">
        <v>20</v>
      </c>
      <c r="AL4" s="255" t="s">
        <v>21</v>
      </c>
      <c r="AM4" s="255" t="s">
        <v>22</v>
      </c>
      <c r="AN4" s="255" t="s">
        <v>23</v>
      </c>
      <c r="AO4" s="255" t="s">
        <v>24</v>
      </c>
      <c r="AP4" s="255" t="s">
        <v>25</v>
      </c>
      <c r="AQ4" s="255" t="s">
        <v>26</v>
      </c>
      <c r="AR4" s="255" t="s">
        <v>145</v>
      </c>
      <c r="AS4" s="255" t="s">
        <v>169</v>
      </c>
      <c r="AT4" s="255" t="s">
        <v>170</v>
      </c>
      <c r="AU4" s="379" t="s">
        <v>171</v>
      </c>
      <c r="AV4" s="377" t="s">
        <v>172</v>
      </c>
      <c r="AW4" s="378" t="s">
        <v>175</v>
      </c>
      <c r="AX4" s="378" t="s">
        <v>176</v>
      </c>
      <c r="AY4" s="378" t="s">
        <v>177</v>
      </c>
      <c r="AZ4" s="378" t="s">
        <v>179</v>
      </c>
      <c r="BA4" s="378" t="s">
        <v>180</v>
      </c>
      <c r="BB4" s="378" t="s">
        <v>184</v>
      </c>
      <c r="BC4" s="378" t="s">
        <v>186</v>
      </c>
      <c r="BD4" s="378" t="s">
        <v>188</v>
      </c>
      <c r="BE4" s="378" t="s">
        <v>193</v>
      </c>
      <c r="BF4" s="378" t="s">
        <v>199</v>
      </c>
      <c r="BG4" s="378" t="s">
        <v>200</v>
      </c>
      <c r="BH4" s="230">
        <v>43830</v>
      </c>
      <c r="BI4" s="230" t="s">
        <v>309</v>
      </c>
      <c r="BJ4" s="230" t="s">
        <v>308</v>
      </c>
      <c r="BK4" s="230">
        <v>44104</v>
      </c>
      <c r="BL4" s="230" t="s">
        <v>282</v>
      </c>
      <c r="BM4" s="230" t="s">
        <v>283</v>
      </c>
      <c r="BN4" s="194">
        <v>44377</v>
      </c>
      <c r="BO4" s="194">
        <v>44469</v>
      </c>
      <c r="BP4" s="194">
        <v>44561</v>
      </c>
      <c r="BQ4" s="194">
        <v>44651</v>
      </c>
      <c r="BR4" s="194">
        <v>44742</v>
      </c>
      <c r="BS4" s="194">
        <v>44834</v>
      </c>
      <c r="BT4" s="194">
        <v>44926</v>
      </c>
      <c r="BU4" s="194">
        <v>45016</v>
      </c>
      <c r="BV4" s="194">
        <v>45107</v>
      </c>
      <c r="BW4" s="194">
        <v>45199</v>
      </c>
      <c r="BX4" s="194">
        <v>45291</v>
      </c>
      <c r="BY4" s="194">
        <v>45382</v>
      </c>
      <c r="BZ4" s="194">
        <v>45473</v>
      </c>
      <c r="CA4" s="194">
        <v>45565</v>
      </c>
      <c r="CB4" s="194">
        <v>45657</v>
      </c>
    </row>
    <row r="5" spans="1:80">
      <c r="A5" s="5"/>
      <c r="B5" s="173" t="s">
        <v>78</v>
      </c>
      <c r="C5" s="62">
        <v>146425</v>
      </c>
      <c r="D5" s="62">
        <v>71125</v>
      </c>
      <c r="E5" s="62">
        <v>79515</v>
      </c>
      <c r="F5" s="62">
        <v>91750</v>
      </c>
      <c r="G5" s="62">
        <v>133656</v>
      </c>
      <c r="H5" s="62">
        <v>125395</v>
      </c>
      <c r="I5" s="62">
        <v>119164</v>
      </c>
      <c r="J5" s="217">
        <v>132373</v>
      </c>
      <c r="K5" s="218">
        <v>153310</v>
      </c>
      <c r="L5" s="218">
        <v>143230.09703999999</v>
      </c>
      <c r="M5" s="218">
        <v>186549.41950519284</v>
      </c>
      <c r="N5" s="218">
        <v>170205</v>
      </c>
      <c r="O5" s="218">
        <v>157774</v>
      </c>
      <c r="P5" s="218">
        <v>189380</v>
      </c>
      <c r="Q5" s="218">
        <v>179941</v>
      </c>
      <c r="R5" s="218">
        <v>130592</v>
      </c>
      <c r="S5" s="218">
        <v>127974</v>
      </c>
      <c r="T5" s="391">
        <v>93498</v>
      </c>
      <c r="U5" s="218">
        <v>71286</v>
      </c>
      <c r="V5" s="218">
        <v>116518</v>
      </c>
      <c r="W5" s="218">
        <v>143230.09703999999</v>
      </c>
      <c r="X5" s="218">
        <v>43342.021559932815</v>
      </c>
      <c r="Y5" s="218">
        <v>92288.683621749806</v>
      </c>
      <c r="Z5" s="218">
        <v>142238.96544789322</v>
      </c>
      <c r="AA5" s="218">
        <v>186549.41950519284</v>
      </c>
      <c r="AB5" s="218">
        <v>36163.447543746406</v>
      </c>
      <c r="AC5" s="218">
        <v>82362.323554199203</v>
      </c>
      <c r="AD5" s="218">
        <v>125415</v>
      </c>
      <c r="AE5" s="218">
        <v>170205</v>
      </c>
      <c r="AF5" s="218">
        <v>29379</v>
      </c>
      <c r="AG5" s="218">
        <v>77547.75878000012</v>
      </c>
      <c r="AH5" s="218">
        <v>124568.02142</v>
      </c>
      <c r="AI5" s="218">
        <v>156302</v>
      </c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391"/>
      <c r="AV5" s="217">
        <v>26712.097039999993</v>
      </c>
      <c r="AW5" s="218">
        <v>43342.021559932815</v>
      </c>
      <c r="AX5" s="218">
        <v>48946.662061816991</v>
      </c>
      <c r="AY5" s="218">
        <v>49950.281826143415</v>
      </c>
      <c r="AZ5" s="218">
        <v>44310.454057299619</v>
      </c>
      <c r="BA5" s="218">
        <v>36163.447543746406</v>
      </c>
      <c r="BB5" s="218">
        <v>46198.876010452797</v>
      </c>
      <c r="BC5" s="218">
        <v>43052.676445800797</v>
      </c>
      <c r="BD5" s="218">
        <v>44790</v>
      </c>
      <c r="BE5" s="218">
        <v>29379</v>
      </c>
      <c r="BF5" s="218">
        <v>48168.75878000012</v>
      </c>
      <c r="BG5" s="218">
        <v>47020.262639999884</v>
      </c>
      <c r="BH5" s="218">
        <v>33205.978579999995</v>
      </c>
      <c r="BI5" s="218">
        <v>40348.653259999999</v>
      </c>
      <c r="BJ5" s="218">
        <v>54129.615309999972</v>
      </c>
      <c r="BK5" s="244">
        <v>38313.731430000029</v>
      </c>
      <c r="BL5" s="244">
        <v>56588</v>
      </c>
      <c r="BM5" s="244">
        <v>45106.819690000004</v>
      </c>
      <c r="BN5" s="17">
        <v>48924.180309999996</v>
      </c>
      <c r="BO5" s="17">
        <v>39932.299999999988</v>
      </c>
      <c r="BP5" s="244">
        <v>45980.700000000012</v>
      </c>
      <c r="BQ5" s="244">
        <v>40948</v>
      </c>
      <c r="BR5" s="244">
        <v>37304</v>
      </c>
      <c r="BS5" s="244">
        <v>20482</v>
      </c>
      <c r="BT5" s="244">
        <v>31858</v>
      </c>
      <c r="BU5" s="244">
        <v>26548</v>
      </c>
      <c r="BV5" s="244">
        <v>35606</v>
      </c>
      <c r="BW5" s="244">
        <v>32673</v>
      </c>
      <c r="BX5" s="244">
        <v>33147</v>
      </c>
      <c r="BY5" s="244">
        <v>24154</v>
      </c>
      <c r="BZ5" s="244">
        <v>33938</v>
      </c>
      <c r="CA5" s="244">
        <v>34827</v>
      </c>
      <c r="CB5" s="199">
        <v>579</v>
      </c>
    </row>
    <row r="6" spans="1:80">
      <c r="A6" s="5"/>
      <c r="B6" s="174" t="s">
        <v>302</v>
      </c>
      <c r="C6" s="56">
        <v>158825</v>
      </c>
      <c r="D6" s="56">
        <v>82094</v>
      </c>
      <c r="E6" s="56">
        <v>94001</v>
      </c>
      <c r="F6" s="56">
        <v>108431</v>
      </c>
      <c r="G6" s="56">
        <v>149276</v>
      </c>
      <c r="H6" s="56">
        <v>141959</v>
      </c>
      <c r="I6" s="56">
        <v>144887</v>
      </c>
      <c r="J6" s="219">
        <v>161142</v>
      </c>
      <c r="K6" s="220">
        <v>180147.05807999999</v>
      </c>
      <c r="L6" s="220">
        <v>169023.09703999999</v>
      </c>
      <c r="M6" s="220">
        <v>214874.41950519284</v>
      </c>
      <c r="N6" s="220">
        <v>201977</v>
      </c>
      <c r="O6" s="220">
        <v>194580</v>
      </c>
      <c r="P6" s="220">
        <v>225596.64207</v>
      </c>
      <c r="Q6" s="220">
        <v>215186</v>
      </c>
      <c r="R6" s="220">
        <v>167419</v>
      </c>
      <c r="S6" s="220">
        <v>160225</v>
      </c>
      <c r="T6" s="392">
        <v>125034</v>
      </c>
      <c r="U6" s="220">
        <v>84197</v>
      </c>
      <c r="V6" s="220">
        <v>136226</v>
      </c>
      <c r="W6" s="220">
        <v>169023.09703999999</v>
      </c>
      <c r="X6" s="220">
        <v>49735.021559932815</v>
      </c>
      <c r="Y6" s="220">
        <v>105705.68362174981</v>
      </c>
      <c r="Z6" s="220">
        <v>162997.96544789322</v>
      </c>
      <c r="AA6" s="220">
        <v>214874.41950519284</v>
      </c>
      <c r="AB6" s="220">
        <v>43987.947543746406</v>
      </c>
      <c r="AC6" s="220">
        <v>98279.323554199203</v>
      </c>
      <c r="AD6" s="220">
        <v>149280</v>
      </c>
      <c r="AE6" s="220">
        <v>201977</v>
      </c>
      <c r="AF6" s="220">
        <v>38566</v>
      </c>
      <c r="AG6" s="220">
        <v>96149.737360000116</v>
      </c>
      <c r="AH6" s="220">
        <v>152069</v>
      </c>
      <c r="AI6" s="220">
        <v>193220</v>
      </c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392"/>
      <c r="AV6" s="219">
        <v>32797.097039999993</v>
      </c>
      <c r="AW6" s="220">
        <v>49735.021559932815</v>
      </c>
      <c r="AX6" s="220">
        <v>55970.662061816991</v>
      </c>
      <c r="AY6" s="220">
        <v>57292.281826143415</v>
      </c>
      <c r="AZ6" s="220">
        <v>51876.454057299619</v>
      </c>
      <c r="BA6" s="220">
        <v>43987.947543746406</v>
      </c>
      <c r="BB6" s="220">
        <v>54291.376010452797</v>
      </c>
      <c r="BC6" s="220">
        <v>51000.676445800797</v>
      </c>
      <c r="BD6" s="220">
        <v>52697</v>
      </c>
      <c r="BE6" s="220">
        <v>38566</v>
      </c>
      <c r="BF6" s="220">
        <v>57583.737360000116</v>
      </c>
      <c r="BG6" s="220">
        <v>55919.262639999884</v>
      </c>
      <c r="BH6" s="220">
        <v>42511</v>
      </c>
      <c r="BI6" s="220">
        <v>50061.080139999998</v>
      </c>
      <c r="BJ6" s="220">
        <v>63158.71358999997</v>
      </c>
      <c r="BK6" s="17">
        <v>47033.742570000031</v>
      </c>
      <c r="BL6" s="17">
        <v>65343.105770000002</v>
      </c>
      <c r="BM6" s="17">
        <v>53854.819690000004</v>
      </c>
      <c r="BN6" s="17">
        <v>57568.180309999996</v>
      </c>
      <c r="BO6" s="17">
        <v>48609.099999999991</v>
      </c>
      <c r="BP6" s="17">
        <v>55156.700000000012</v>
      </c>
      <c r="BQ6" s="17">
        <v>50745</v>
      </c>
      <c r="BR6" s="17">
        <v>46758</v>
      </c>
      <c r="BS6" s="17">
        <v>29126</v>
      </c>
      <c r="BT6" s="17">
        <v>40790</v>
      </c>
      <c r="BU6" s="17">
        <v>34898</v>
      </c>
      <c r="BV6" s="17">
        <v>43986</v>
      </c>
      <c r="BW6" s="17">
        <v>39654</v>
      </c>
      <c r="BX6" s="17">
        <v>41687</v>
      </c>
      <c r="BY6" s="17">
        <v>31811</v>
      </c>
      <c r="BZ6" s="17">
        <v>41676</v>
      </c>
      <c r="CA6" s="17">
        <v>42523</v>
      </c>
      <c r="CB6" s="18">
        <v>9024</v>
      </c>
    </row>
    <row r="7" spans="1:80">
      <c r="A7" s="5"/>
      <c r="B7" s="174" t="s">
        <v>303</v>
      </c>
      <c r="C7" s="63">
        <v>0.69408330310671384</v>
      </c>
      <c r="D7" s="63">
        <v>0.44437106884195254</v>
      </c>
      <c r="E7" s="63">
        <v>0.47118768107950959</v>
      </c>
      <c r="F7" s="63">
        <v>0.48057208958068331</v>
      </c>
      <c r="G7" s="63">
        <v>0.55534845999025284</v>
      </c>
      <c r="H7" s="63">
        <v>0.51842965397607965</v>
      </c>
      <c r="I7" s="63">
        <v>0.51059338459695092</v>
      </c>
      <c r="J7" s="221">
        <v>0.50743636655634661</v>
      </c>
      <c r="K7" s="222">
        <v>0.54941334945000764</v>
      </c>
      <c r="L7" s="222">
        <v>0.54372389368916108</v>
      </c>
      <c r="M7" s="222">
        <v>0.61051417377132766</v>
      </c>
      <c r="N7" s="222">
        <v>0.58243387036775374</v>
      </c>
      <c r="O7" s="222">
        <v>0.57663413752330039</v>
      </c>
      <c r="P7" s="222">
        <v>0.55846420569909327</v>
      </c>
      <c r="Q7" s="222">
        <v>0.52797181349997913</v>
      </c>
      <c r="R7" s="222">
        <v>0.43009004148844615</v>
      </c>
      <c r="S7" s="222">
        <v>0.36011444548331417</v>
      </c>
      <c r="T7" s="393">
        <v>0.26897882529090217</v>
      </c>
      <c r="U7" s="222">
        <v>0.5414875977148309</v>
      </c>
      <c r="V7" s="222">
        <v>0.59448351360446205</v>
      </c>
      <c r="W7" s="222">
        <v>0.54372389368916108</v>
      </c>
      <c r="X7" s="222">
        <v>0.54633457345533332</v>
      </c>
      <c r="Y7" s="222">
        <v>0.59162856243528428</v>
      </c>
      <c r="Z7" s="222">
        <v>0.6274278075374885</v>
      </c>
      <c r="AA7" s="222">
        <v>0.61051417377132766</v>
      </c>
      <c r="AB7" s="222">
        <v>0.51186738310547575</v>
      </c>
      <c r="AC7" s="222">
        <v>0.56946120738542727</v>
      </c>
      <c r="AD7" s="222">
        <v>0.57787446869459524</v>
      </c>
      <c r="AE7" s="222">
        <v>0.58243387036775374</v>
      </c>
      <c r="AF7" s="222">
        <v>0.45826797851608919</v>
      </c>
      <c r="AG7" s="222">
        <v>0.55482972293141142</v>
      </c>
      <c r="AH7" s="222">
        <v>0.59445376114583703</v>
      </c>
      <c r="AI7" s="222">
        <v>0.57492092680038442</v>
      </c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393"/>
      <c r="AV7" s="221">
        <v>0.40137515280410374</v>
      </c>
      <c r="AW7" s="222">
        <v>0.54633457345533332</v>
      </c>
      <c r="AX7" s="222">
        <v>0.63867931832962843</v>
      </c>
      <c r="AY7" s="222">
        <v>0.7062779747997614</v>
      </c>
      <c r="AZ7" s="222">
        <v>0.56284133182181939</v>
      </c>
      <c r="BA7" s="222">
        <v>0.51186738310547575</v>
      </c>
      <c r="BB7" s="222">
        <v>0.62658272351727007</v>
      </c>
      <c r="BC7" s="222">
        <v>0.59480863097629888</v>
      </c>
      <c r="BD7" s="222">
        <v>0.59574925103159804</v>
      </c>
      <c r="BE7" s="222">
        <v>0.45826797851608919</v>
      </c>
      <c r="BF7" s="222">
        <v>0.64599256564640395</v>
      </c>
      <c r="BG7" s="222">
        <v>0.67766909533453379</v>
      </c>
      <c r="BH7" s="222">
        <v>0.52078943499779484</v>
      </c>
      <c r="BI7" s="245">
        <v>0.51462930363090587</v>
      </c>
      <c r="BJ7" s="245">
        <v>0.6230687359722904</v>
      </c>
      <c r="BK7" s="246">
        <v>0.52857098177416384</v>
      </c>
      <c r="BL7" s="246">
        <v>0.56169019770830286</v>
      </c>
      <c r="BM7" s="246">
        <v>0.48282965474269324</v>
      </c>
      <c r="BN7" s="258">
        <v>0.58804245551492362</v>
      </c>
      <c r="BO7" s="258">
        <v>0.5363881133928472</v>
      </c>
      <c r="BP7" s="258">
        <v>0.51302354133918704</v>
      </c>
      <c r="BQ7" s="258">
        <v>0.46030550969684875</v>
      </c>
      <c r="BR7" s="258">
        <v>0.47195978682170542</v>
      </c>
      <c r="BS7" s="258">
        <v>0.32931944868446344</v>
      </c>
      <c r="BT7" s="258">
        <v>0.445753376753945</v>
      </c>
      <c r="BU7" s="258">
        <v>0.31082609663771987</v>
      </c>
      <c r="BV7" s="258">
        <v>0.39747343309477334</v>
      </c>
      <c r="BW7" s="258">
        <v>0.37379812224275105</v>
      </c>
      <c r="BX7" s="258">
        <v>0.35966524308701092</v>
      </c>
      <c r="BY7" s="258">
        <v>0.26914453478632405</v>
      </c>
      <c r="BZ7" s="258">
        <v>0.34481446241674596</v>
      </c>
      <c r="CA7" s="258">
        <v>0.37938510402912101</v>
      </c>
      <c r="CB7" s="200">
        <v>7.9363264588188737E-2</v>
      </c>
    </row>
    <row r="8" spans="1:80">
      <c r="A8" s="5"/>
      <c r="B8" s="174" t="s">
        <v>304</v>
      </c>
      <c r="C8" s="63">
        <v>0.63989389364017357</v>
      </c>
      <c r="D8" s="63">
        <v>0.38499637332063091</v>
      </c>
      <c r="E8" s="63">
        <v>0.39857542431503074</v>
      </c>
      <c r="F8" s="63">
        <v>0.40664099029823292</v>
      </c>
      <c r="G8" s="63">
        <v>0.49723769238495963</v>
      </c>
      <c r="H8" s="63">
        <v>0.45793846434766733</v>
      </c>
      <c r="I8" s="63">
        <v>0.41994347375617597</v>
      </c>
      <c r="J8" s="221">
        <v>0.41684274832236956</v>
      </c>
      <c r="K8" s="222">
        <v>0.46756556283464495</v>
      </c>
      <c r="L8" s="222">
        <v>0.46075138498755075</v>
      </c>
      <c r="M8" s="222">
        <v>0.53003547364548531</v>
      </c>
      <c r="N8" s="222">
        <v>0.49081408727698461</v>
      </c>
      <c r="O8" s="222">
        <v>0.46756025497790726</v>
      </c>
      <c r="P8" s="222">
        <v>0.46880995348537846</v>
      </c>
      <c r="Q8" s="222">
        <v>0.44149608289107911</v>
      </c>
      <c r="R8" s="222">
        <v>0.33548353949109216</v>
      </c>
      <c r="S8" s="222">
        <v>0.28762856012658228</v>
      </c>
      <c r="T8" s="393">
        <v>0.20113714835203841</v>
      </c>
      <c r="U8" s="222">
        <v>0.45845439731462445</v>
      </c>
      <c r="V8" s="222">
        <v>0.50847877819333098</v>
      </c>
      <c r="W8" s="222">
        <v>0.46075138498755075</v>
      </c>
      <c r="X8" s="222">
        <v>0.47610806467839284</v>
      </c>
      <c r="Y8" s="222">
        <v>0.51653439388897793</v>
      </c>
      <c r="Z8" s="222">
        <v>0.54752022206008288</v>
      </c>
      <c r="AA8" s="222">
        <v>0.53003547364548531</v>
      </c>
      <c r="AB8" s="222">
        <v>0.42081729864482476</v>
      </c>
      <c r="AC8" s="222">
        <v>0.47723312003035756</v>
      </c>
      <c r="AD8" s="222">
        <v>0.48549120104054566</v>
      </c>
      <c r="AE8" s="222">
        <v>0.49081408727698461</v>
      </c>
      <c r="AF8" s="222">
        <v>0.34910166833024381</v>
      </c>
      <c r="AG8" s="222">
        <v>0.44748745757634117</v>
      </c>
      <c r="AH8" s="222">
        <v>0.48694953509008537</v>
      </c>
      <c r="AI8" s="222">
        <v>0.46507240813970441</v>
      </c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393"/>
      <c r="AV8" s="221">
        <v>0.32690612885865483</v>
      </c>
      <c r="AW8" s="222">
        <v>0.47610806467839284</v>
      </c>
      <c r="AX8" s="222">
        <v>0.5585286935792434</v>
      </c>
      <c r="AY8" s="222">
        <v>0.61576852525967307</v>
      </c>
      <c r="AZ8" s="222">
        <v>0.48075288545537637</v>
      </c>
      <c r="BA8" s="222">
        <v>0.42081729864482476</v>
      </c>
      <c r="BB8" s="222">
        <v>0.53318629368489201</v>
      </c>
      <c r="BC8" s="222">
        <v>0.50211301734020031</v>
      </c>
      <c r="BD8" s="222">
        <v>0.50635916567746309</v>
      </c>
      <c r="BE8" s="222">
        <v>0.34910166833024381</v>
      </c>
      <c r="BF8" s="222">
        <v>0.54037236023360047</v>
      </c>
      <c r="BG8" s="222">
        <v>0.56982473196719119</v>
      </c>
      <c r="BH8" s="222">
        <v>0.40679642500122504</v>
      </c>
      <c r="BI8" s="245">
        <v>0.41478528372877171</v>
      </c>
      <c r="BJ8" s="245">
        <v>0.53399553399402977</v>
      </c>
      <c r="BK8" s="246">
        <v>0.43057442446232147</v>
      </c>
      <c r="BL8" s="246">
        <v>0.48643119321258799</v>
      </c>
      <c r="BM8" s="246">
        <v>0.40440039169804559</v>
      </c>
      <c r="BN8" s="258">
        <v>0.49974647398312527</v>
      </c>
      <c r="BO8" s="258">
        <v>0.44064200037518059</v>
      </c>
      <c r="BP8" s="258">
        <v>0.42767572293583112</v>
      </c>
      <c r="BQ8" s="258">
        <v>0.37143738321148018</v>
      </c>
      <c r="BR8" s="258">
        <v>0.37653423772609818</v>
      </c>
      <c r="BS8" s="258">
        <v>0.23158418416381171</v>
      </c>
      <c r="BT8" s="258">
        <v>0.34814442453118855</v>
      </c>
      <c r="BU8" s="258">
        <v>0.23645513248719663</v>
      </c>
      <c r="BV8" s="258">
        <v>0.32174871683655026</v>
      </c>
      <c r="BW8" s="258">
        <v>0.30799178009878964</v>
      </c>
      <c r="BX8" s="258">
        <v>0.28598421120745438</v>
      </c>
      <c r="BY8" s="258">
        <v>0.20436066433714348</v>
      </c>
      <c r="BZ8" s="258">
        <v>0.28079261986513881</v>
      </c>
      <c r="CA8" s="258">
        <v>0.31072231540630241</v>
      </c>
      <c r="CB8" s="200">
        <v>5.0921243568884398E-3</v>
      </c>
    </row>
    <row r="9" spans="1:80" s="127" customFormat="1">
      <c r="A9" s="131"/>
      <c r="B9" s="175" t="s">
        <v>305</v>
      </c>
      <c r="C9" s="170">
        <v>0.21155926022951704</v>
      </c>
      <c r="D9" s="170">
        <v>0.10178728870198882</v>
      </c>
      <c r="E9" s="170">
        <v>0.13912375573908978</v>
      </c>
      <c r="F9" s="170">
        <v>0.18121914815954379</v>
      </c>
      <c r="G9" s="170">
        <v>0.25569900630755477</v>
      </c>
      <c r="H9" s="170">
        <v>0.19608514861935797</v>
      </c>
      <c r="I9" s="170">
        <v>0.18922275187509696</v>
      </c>
      <c r="J9" s="223">
        <v>0.16141106072872061</v>
      </c>
      <c r="K9" s="216">
        <v>0.17267431948627607</v>
      </c>
      <c r="L9" s="216">
        <v>0.1613455852822282</v>
      </c>
      <c r="M9" s="216">
        <v>0.2078922084823083</v>
      </c>
      <c r="N9" s="216">
        <v>0.21813097697221898</v>
      </c>
      <c r="O9" s="216">
        <v>0.13550623670052361</v>
      </c>
      <c r="P9" s="216">
        <v>0.17063487653713252</v>
      </c>
      <c r="Q9" s="216">
        <v>0.17102547842298041</v>
      </c>
      <c r="R9" s="216">
        <v>0.14728214380774163</v>
      </c>
      <c r="S9" s="216">
        <v>0.15366198089672647</v>
      </c>
      <c r="T9" s="203">
        <v>0.14024481199129846</v>
      </c>
      <c r="U9" s="216"/>
      <c r="V9" s="216"/>
      <c r="W9" s="216">
        <v>0.1613455852822282</v>
      </c>
      <c r="X9" s="216"/>
      <c r="Y9" s="216"/>
      <c r="Z9" s="216"/>
      <c r="AA9" s="216">
        <v>0.2078922084823083</v>
      </c>
      <c r="AB9" s="216"/>
      <c r="AC9" s="216"/>
      <c r="AD9" s="216"/>
      <c r="AE9" s="216">
        <v>0.21813097697221898</v>
      </c>
      <c r="AF9" s="216"/>
      <c r="AG9" s="216"/>
      <c r="AH9" s="216"/>
      <c r="AI9" s="216">
        <v>0.13550783136978012</v>
      </c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03"/>
      <c r="AV9" s="223">
        <v>0.1613455852822282</v>
      </c>
      <c r="AW9" s="216">
        <v>0.16216652418417304</v>
      </c>
      <c r="AX9" s="216">
        <v>0.18815704742522626</v>
      </c>
      <c r="AY9" s="216">
        <v>0.18713843273685221</v>
      </c>
      <c r="AZ9" s="216">
        <v>0.2078922084823083</v>
      </c>
      <c r="BA9" s="216">
        <v>0.1990234724496559</v>
      </c>
      <c r="BB9" s="216">
        <v>0.25581872436104869</v>
      </c>
      <c r="BC9" s="216">
        <v>0.23085904637804502</v>
      </c>
      <c r="BD9" s="216">
        <v>0.21430257801251648</v>
      </c>
      <c r="BE9" s="216">
        <v>0.20666070682674584</v>
      </c>
      <c r="BF9" s="216">
        <v>0.16958563933574033</v>
      </c>
      <c r="BG9" s="216">
        <v>0.16600776842261841</v>
      </c>
      <c r="BH9" s="216">
        <v>0.13550623670052361</v>
      </c>
      <c r="BI9" s="216">
        <v>0.14548239244450978</v>
      </c>
      <c r="BJ9" s="216">
        <v>0.14787315853747904</v>
      </c>
      <c r="BK9" s="216">
        <v>0.13416630986438824</v>
      </c>
      <c r="BL9" s="216">
        <v>0.17063487653713252</v>
      </c>
      <c r="BM9" s="216">
        <v>0.16738306423211208</v>
      </c>
      <c r="BN9" s="216">
        <v>0.18044528627669232</v>
      </c>
      <c r="BO9" s="216">
        <v>0.18504348306383683</v>
      </c>
      <c r="BP9" s="216">
        <v>0.17102547842298041</v>
      </c>
      <c r="BQ9" s="216">
        <v>0.16375874860445797</v>
      </c>
      <c r="BR9" s="216">
        <v>0.16874771916821327</v>
      </c>
      <c r="BS9" s="216">
        <v>0.15765701810155136</v>
      </c>
      <c r="BT9" s="216">
        <v>0.14728214380774163</v>
      </c>
      <c r="BU9" s="216">
        <v>0.1317964152571473</v>
      </c>
      <c r="BV9" s="216">
        <v>0.14993428819637805</v>
      </c>
      <c r="BW9" s="216">
        <v>0.1534427427806048</v>
      </c>
      <c r="BX9" s="216">
        <v>0.15366198089672647</v>
      </c>
      <c r="BY9" s="216">
        <v>0.14971310375946406</v>
      </c>
      <c r="BZ9" s="216">
        <v>0.15560200540703528</v>
      </c>
      <c r="CA9" s="216">
        <v>0.15117880945242337</v>
      </c>
      <c r="CB9" s="203">
        <v>0.14024481199129846</v>
      </c>
    </row>
    <row r="10" spans="1:80">
      <c r="A10" s="64"/>
      <c r="B10" s="424" t="s">
        <v>299</v>
      </c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112"/>
      <c r="BJ10" s="171"/>
      <c r="BL10" s="236"/>
      <c r="BN10" s="236"/>
      <c r="BO10" s="236"/>
    </row>
    <row r="11" spans="1:80">
      <c r="A11" s="64"/>
      <c r="B11" s="424" t="s">
        <v>300</v>
      </c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  <c r="V11" s="424"/>
      <c r="W11" s="424"/>
      <c r="X11" s="4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214"/>
      <c r="AW11" s="214"/>
      <c r="AX11" s="214"/>
      <c r="AY11" s="214"/>
      <c r="AZ11" s="215"/>
      <c r="BA11" s="214"/>
      <c r="BB11" s="214"/>
      <c r="BC11" s="214"/>
      <c r="BD11" s="214"/>
      <c r="BE11" s="214"/>
      <c r="BF11" s="214"/>
      <c r="BG11" s="214"/>
      <c r="BH11" s="214"/>
      <c r="BI11" s="171"/>
      <c r="BJ11" s="171"/>
      <c r="BL11" s="236"/>
      <c r="BM11" s="314"/>
      <c r="BN11" s="314"/>
      <c r="BO11" s="314"/>
      <c r="BP11" s="314"/>
      <c r="BQ11" s="314"/>
      <c r="BR11" s="314"/>
      <c r="BS11" s="314"/>
      <c r="BT11" s="314"/>
      <c r="BU11" s="314"/>
      <c r="BV11" s="314"/>
      <c r="BW11" s="314"/>
      <c r="BX11" s="314"/>
      <c r="BY11" s="314"/>
      <c r="BZ11" s="314"/>
      <c r="CA11" s="314"/>
      <c r="CB11" s="314"/>
    </row>
    <row r="12" spans="1:80">
      <c r="A12" s="64"/>
      <c r="B12" s="424" t="s">
        <v>301</v>
      </c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171"/>
      <c r="BJ12" s="171"/>
      <c r="BL12" s="236"/>
    </row>
    <row r="13" spans="1:80">
      <c r="A13" s="64"/>
      <c r="B13" s="423" t="s">
        <v>310</v>
      </c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66"/>
      <c r="AB13" s="66"/>
      <c r="AC13" s="66"/>
      <c r="AD13" s="66"/>
      <c r="AE13" s="66"/>
      <c r="AF13" s="66"/>
      <c r="AG13" s="66"/>
      <c r="AH13" s="66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171"/>
      <c r="BJ13" s="171"/>
      <c r="BL13" s="236"/>
    </row>
    <row r="14" spans="1:80">
      <c r="A14" s="64"/>
      <c r="B14" s="242" t="s">
        <v>311</v>
      </c>
      <c r="C14" s="66"/>
      <c r="D14" s="66"/>
      <c r="E14" s="66"/>
      <c r="F14" s="66"/>
      <c r="G14" s="66"/>
      <c r="H14" s="66"/>
      <c r="I14" s="66"/>
      <c r="J14" s="66"/>
      <c r="K14" s="74"/>
      <c r="L14" s="96"/>
      <c r="M14" s="101"/>
      <c r="N14" s="106"/>
      <c r="O14" s="123"/>
      <c r="P14" s="285"/>
      <c r="Q14" s="324"/>
      <c r="R14" s="356"/>
      <c r="S14" s="366"/>
      <c r="T14" s="228"/>
      <c r="U14" s="66"/>
      <c r="V14" s="66"/>
      <c r="W14" s="66"/>
      <c r="X14" s="66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171"/>
      <c r="BJ14" s="171"/>
    </row>
    <row r="15" spans="1:80" ht="38.25" customHeight="1">
      <c r="A15" s="64"/>
      <c r="B15" s="402" t="s">
        <v>50</v>
      </c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/>
      <c r="AS15" s="75"/>
      <c r="AT15" s="79"/>
      <c r="AU15" s="80"/>
      <c r="AV15" s="95"/>
      <c r="AW15" s="97"/>
      <c r="AX15" s="98"/>
      <c r="AY15" s="99"/>
      <c r="AZ15" s="100"/>
      <c r="BA15" s="103"/>
      <c r="BB15" s="103"/>
      <c r="BC15" s="105"/>
      <c r="BD15" s="105"/>
      <c r="BE15" s="114"/>
      <c r="BF15" s="114"/>
      <c r="BG15" s="115"/>
      <c r="BH15" s="115"/>
      <c r="BI15" s="54"/>
      <c r="BJ15" s="54"/>
    </row>
    <row r="16" spans="1:80">
      <c r="AX16" s="212"/>
      <c r="AY16" s="212"/>
    </row>
  </sheetData>
  <mergeCells count="7">
    <mergeCell ref="AV3:BZ3"/>
    <mergeCell ref="B15:AR15"/>
    <mergeCell ref="B13:Z13"/>
    <mergeCell ref="B3:B4"/>
    <mergeCell ref="B10:X10"/>
    <mergeCell ref="B11:X11"/>
    <mergeCell ref="B12:Y12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D87"/>
  <sheetViews>
    <sheetView topLeftCell="B1" zoomScale="110" zoomScaleNormal="110" workbookViewId="0">
      <selection activeCell="U13" sqref="U13"/>
    </sheetView>
  </sheetViews>
  <sheetFormatPr defaultColWidth="9" defaultRowHeight="14.25" customHeight="1" zeroHeight="1" outlineLevelRow="2" outlineLevelCol="1"/>
  <cols>
    <col min="1" max="1" width="2.19921875" style="1" hidden="1" customWidth="1"/>
    <col min="2" max="2" width="5.59765625" style="1" customWidth="1"/>
    <col min="3" max="3" width="34.09765625" style="1" customWidth="1"/>
    <col min="4" max="5" width="5.69921875" style="1" hidden="1" customWidth="1" outlineLevel="1"/>
    <col min="6" max="6" width="6.69921875" style="1" hidden="1" customWidth="1" outlineLevel="1"/>
    <col min="7" max="10" width="5.69921875" style="1" hidden="1" customWidth="1" outlineLevel="1"/>
    <col min="11" max="11" width="6.69921875" style="1" customWidth="1" collapsed="1"/>
    <col min="12" max="15" width="6.69921875" style="1" customWidth="1"/>
    <col min="16" max="16" width="6.69921875" style="138" bestFit="1" customWidth="1"/>
    <col min="17" max="17" width="6.69921875" style="138" bestFit="1" customWidth="1" collapsed="1"/>
    <col min="18" max="18" width="6.69921875" style="138" customWidth="1"/>
    <col min="19" max="20" width="6.69921875" style="1" bestFit="1" customWidth="1"/>
    <col min="21" max="21" width="7" style="1" bestFit="1" customWidth="1"/>
    <col min="22" max="52" width="7.59765625" style="1" hidden="1" customWidth="1" outlineLevel="1"/>
    <col min="53" max="53" width="8.19921875" style="1" hidden="1" customWidth="1" outlineLevel="1"/>
    <col min="54" max="54" width="7.59765625" style="1" hidden="1" customWidth="1" outlineLevel="1"/>
    <col min="55" max="55" width="7.59765625" style="1" hidden="1" customWidth="1" outlineLevel="1" collapsed="1"/>
    <col min="56" max="57" width="7.59765625" style="1" hidden="1" customWidth="1" outlineLevel="1"/>
    <col min="58" max="58" width="7.59765625" style="1" hidden="1" customWidth="1" outlineLevel="1" collapsed="1"/>
    <col min="59" max="59" width="7.59765625" style="1" hidden="1" customWidth="1" outlineLevel="1"/>
    <col min="60" max="60" width="8.19921875" style="1" hidden="1" customWidth="1" outlineLevel="1"/>
    <col min="61" max="61" width="10.19921875" style="1" hidden="1" customWidth="1" outlineLevel="1"/>
    <col min="62" max="62" width="8.69921875" style="138" hidden="1" customWidth="1" outlineLevel="1"/>
    <col min="63" max="63" width="10.19921875" style="138" hidden="1" customWidth="1" outlineLevel="1"/>
    <col min="64" max="65" width="8.69921875" style="138" hidden="1" customWidth="1" outlineLevel="1"/>
    <col min="66" max="69" width="9" style="138" hidden="1" customWidth="1" outlineLevel="1"/>
    <col min="70" max="70" width="9" style="138" customWidth="1" collapsed="1"/>
    <col min="71" max="73" width="9" style="138" customWidth="1"/>
    <col min="74" max="16384" width="9" style="138"/>
  </cols>
  <sheetData>
    <row r="1" spans="1:82" ht="43.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40"/>
      <c r="Q1" s="40"/>
      <c r="R1" s="40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</row>
    <row r="2" spans="1:82" ht="1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40"/>
      <c r="Q2" s="40"/>
      <c r="R2" s="40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82" ht="14.25" customHeight="1">
      <c r="A3" s="85"/>
      <c r="B3" s="85"/>
      <c r="C3" s="395" t="s">
        <v>1</v>
      </c>
      <c r="D3" s="107"/>
      <c r="E3" s="107"/>
      <c r="F3" s="107"/>
      <c r="G3" s="107"/>
      <c r="H3" s="107"/>
      <c r="I3" s="107"/>
      <c r="J3" s="107"/>
      <c r="K3" s="397" t="s">
        <v>2</v>
      </c>
      <c r="L3" s="397"/>
      <c r="M3" s="397"/>
      <c r="N3" s="397"/>
      <c r="O3" s="397"/>
      <c r="P3" s="397" t="s">
        <v>3</v>
      </c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  <c r="AN3" s="397"/>
      <c r="AO3" s="397"/>
      <c r="AP3" s="397"/>
      <c r="AQ3" s="397"/>
      <c r="AR3" s="397"/>
      <c r="AS3" s="397"/>
      <c r="AT3" s="397"/>
      <c r="AU3" s="397"/>
      <c r="AV3" s="397"/>
      <c r="AW3" s="397"/>
      <c r="AX3" s="397"/>
      <c r="AY3" s="397"/>
      <c r="AZ3" s="397"/>
      <c r="BA3" s="397"/>
      <c r="BB3" s="397"/>
      <c r="BC3" s="397"/>
      <c r="BD3" s="397"/>
      <c r="BE3" s="397"/>
      <c r="BF3" s="397"/>
      <c r="BG3" s="397"/>
      <c r="BH3" s="397"/>
      <c r="BI3" s="397"/>
      <c r="BJ3" s="397"/>
      <c r="BK3" s="397"/>
      <c r="BL3" s="397"/>
      <c r="BM3" s="397"/>
      <c r="BN3" s="397"/>
      <c r="BO3" s="397"/>
      <c r="BP3" s="397"/>
      <c r="BQ3" s="397"/>
      <c r="BR3" s="397"/>
      <c r="BS3" s="397"/>
      <c r="BT3" s="397"/>
      <c r="BU3" s="397"/>
      <c r="BV3" s="397"/>
      <c r="BW3" s="397"/>
      <c r="BX3" s="397"/>
      <c r="BY3" s="397"/>
      <c r="BZ3" s="397"/>
      <c r="CA3" s="397"/>
      <c r="CB3" s="352"/>
      <c r="CC3" s="347"/>
    </row>
    <row r="4" spans="1:82" s="169" customFormat="1" ht="32.25" customHeight="1">
      <c r="A4" s="168"/>
      <c r="B4" s="168"/>
      <c r="C4" s="396"/>
      <c r="D4" s="176">
        <v>2007</v>
      </c>
      <c r="E4" s="177">
        <v>2008</v>
      </c>
      <c r="F4" s="177">
        <v>2009</v>
      </c>
      <c r="G4" s="177">
        <v>2010</v>
      </c>
      <c r="H4" s="177">
        <v>2011</v>
      </c>
      <c r="I4" s="177">
        <v>2012</v>
      </c>
      <c r="J4" s="177">
        <v>2013</v>
      </c>
      <c r="K4" s="211">
        <v>2014</v>
      </c>
      <c r="L4" s="211">
        <v>2015</v>
      </c>
      <c r="M4" s="211">
        <v>2016</v>
      </c>
      <c r="N4" s="211" t="s">
        <v>258</v>
      </c>
      <c r="O4" s="211">
        <v>2018</v>
      </c>
      <c r="P4" s="288" t="s">
        <v>261</v>
      </c>
      <c r="Q4" s="288" t="s">
        <v>268</v>
      </c>
      <c r="R4" s="325">
        <v>2021</v>
      </c>
      <c r="S4" s="352">
        <v>2022</v>
      </c>
      <c r="T4" s="358">
        <v>2023</v>
      </c>
      <c r="U4" s="288">
        <v>2024</v>
      </c>
      <c r="V4" s="167" t="s">
        <v>4</v>
      </c>
      <c r="W4" s="167" t="s">
        <v>5</v>
      </c>
      <c r="X4" s="167" t="s">
        <v>6</v>
      </c>
      <c r="Y4" s="167" t="s">
        <v>7</v>
      </c>
      <c r="Z4" s="167" t="s">
        <v>8</v>
      </c>
      <c r="AA4" s="167" t="s">
        <v>9</v>
      </c>
      <c r="AB4" s="167" t="s">
        <v>10</v>
      </c>
      <c r="AC4" s="167" t="s">
        <v>11</v>
      </c>
      <c r="AD4" s="167" t="s">
        <v>12</v>
      </c>
      <c r="AE4" s="167" t="s">
        <v>13</v>
      </c>
      <c r="AF4" s="167" t="s">
        <v>14</v>
      </c>
      <c r="AG4" s="167" t="s">
        <v>15</v>
      </c>
      <c r="AH4" s="167" t="s">
        <v>16</v>
      </c>
      <c r="AI4" s="167" t="s">
        <v>17</v>
      </c>
      <c r="AJ4" s="167" t="s">
        <v>18</v>
      </c>
      <c r="AK4" s="167" t="s">
        <v>19</v>
      </c>
      <c r="AL4" s="167" t="s">
        <v>20</v>
      </c>
      <c r="AM4" s="167" t="s">
        <v>21</v>
      </c>
      <c r="AN4" s="167" t="s">
        <v>22</v>
      </c>
      <c r="AO4" s="167" t="s">
        <v>23</v>
      </c>
      <c r="AP4" s="167" t="s">
        <v>24</v>
      </c>
      <c r="AQ4" s="167" t="s">
        <v>25</v>
      </c>
      <c r="AR4" s="167" t="s">
        <v>26</v>
      </c>
      <c r="AS4" s="167" t="s">
        <v>145</v>
      </c>
      <c r="AT4" s="167" t="s">
        <v>169</v>
      </c>
      <c r="AU4" s="167" t="s">
        <v>170</v>
      </c>
      <c r="AV4" s="167" t="s">
        <v>171</v>
      </c>
      <c r="AW4" s="167" t="s">
        <v>172</v>
      </c>
      <c r="AX4" s="167" t="s">
        <v>175</v>
      </c>
      <c r="AY4" s="167" t="s">
        <v>176</v>
      </c>
      <c r="AZ4" s="167" t="s">
        <v>177</v>
      </c>
      <c r="BA4" s="167" t="s">
        <v>209</v>
      </c>
      <c r="BB4" s="167" t="s">
        <v>180</v>
      </c>
      <c r="BC4" s="167" t="s">
        <v>184</v>
      </c>
      <c r="BD4" s="167" t="s">
        <v>186</v>
      </c>
      <c r="BE4" s="167" t="s">
        <v>188</v>
      </c>
      <c r="BF4" s="167" t="s">
        <v>193</v>
      </c>
      <c r="BG4" s="167" t="s">
        <v>199</v>
      </c>
      <c r="BH4" s="118" t="s">
        <v>315</v>
      </c>
      <c r="BI4" s="118" t="s">
        <v>262</v>
      </c>
      <c r="BJ4" s="118" t="s">
        <v>263</v>
      </c>
      <c r="BK4" s="118" t="s">
        <v>265</v>
      </c>
      <c r="BL4" s="118" t="s">
        <v>264</v>
      </c>
      <c r="BM4" s="118" t="s">
        <v>266</v>
      </c>
      <c r="BN4" s="118">
        <v>44286</v>
      </c>
      <c r="BO4" s="118">
        <v>44377</v>
      </c>
      <c r="BP4" s="118">
        <v>44469</v>
      </c>
      <c r="BQ4" s="118">
        <v>44561</v>
      </c>
      <c r="BR4" s="118">
        <v>44651</v>
      </c>
      <c r="BS4" s="118">
        <v>44742</v>
      </c>
      <c r="BT4" s="118">
        <v>44834</v>
      </c>
      <c r="BU4" s="118">
        <v>44926</v>
      </c>
      <c r="BV4" s="118">
        <v>45016</v>
      </c>
      <c r="BW4" s="118">
        <v>45107</v>
      </c>
      <c r="BX4" s="118">
        <v>45199</v>
      </c>
      <c r="BY4" s="118">
        <v>45291</v>
      </c>
      <c r="BZ4" s="118">
        <v>45382</v>
      </c>
      <c r="CA4" s="118">
        <v>45473</v>
      </c>
      <c r="CB4" s="118">
        <v>45565</v>
      </c>
      <c r="CC4" s="118">
        <v>45657</v>
      </c>
    </row>
    <row r="5" spans="1:82" ht="13.8">
      <c r="A5" s="87"/>
      <c r="B5" s="87"/>
      <c r="C5" s="35" t="s">
        <v>27</v>
      </c>
      <c r="D5" s="188">
        <v>666000</v>
      </c>
      <c r="E5" s="188">
        <v>505321</v>
      </c>
      <c r="F5" s="188">
        <v>390006</v>
      </c>
      <c r="G5" s="188">
        <v>337664</v>
      </c>
      <c r="H5" s="188">
        <v>355291</v>
      </c>
      <c r="I5" s="188">
        <v>512030</v>
      </c>
      <c r="J5" s="188">
        <v>576548</v>
      </c>
      <c r="K5" s="188">
        <v>572937</v>
      </c>
      <c r="L5" s="188">
        <v>580999</v>
      </c>
      <c r="M5" s="188">
        <v>597720</v>
      </c>
      <c r="N5" s="188">
        <v>596787</v>
      </c>
      <c r="O5" s="188">
        <v>580501</v>
      </c>
      <c r="P5" s="188">
        <f>SUM(P6:P20)</f>
        <v>589473</v>
      </c>
      <c r="Q5" s="188">
        <f t="shared" ref="Q5:BQ5" si="0">SUM(Q6:Q20)</f>
        <v>592110</v>
      </c>
      <c r="R5" s="188">
        <f t="shared" ref="R5" si="1">SUM(R6:R20)</f>
        <v>603573</v>
      </c>
      <c r="S5" s="188">
        <f t="shared" ref="S5:T5" si="2">SUM(S6:S20)</f>
        <v>651608</v>
      </c>
      <c r="T5" s="11">
        <f t="shared" si="2"/>
        <v>758012</v>
      </c>
      <c r="U5" s="12">
        <v>807912</v>
      </c>
      <c r="V5" s="188">
        <f t="shared" si="0"/>
        <v>395052</v>
      </c>
      <c r="W5" s="188">
        <f t="shared" si="0"/>
        <v>363029</v>
      </c>
      <c r="X5" s="188">
        <f t="shared" si="0"/>
        <v>362212</v>
      </c>
      <c r="Y5" s="188">
        <f t="shared" si="0"/>
        <v>337664</v>
      </c>
      <c r="Z5" s="188">
        <f t="shared" si="0"/>
        <v>395870</v>
      </c>
      <c r="AA5" s="188">
        <f t="shared" si="0"/>
        <v>393975</v>
      </c>
      <c r="AB5" s="188">
        <f t="shared" si="0"/>
        <v>348875</v>
      </c>
      <c r="AC5" s="188">
        <f t="shared" si="0"/>
        <v>355291</v>
      </c>
      <c r="AD5" s="188">
        <f t="shared" si="0"/>
        <v>513334</v>
      </c>
      <c r="AE5" s="188">
        <f t="shared" si="0"/>
        <v>516277</v>
      </c>
      <c r="AF5" s="188">
        <f t="shared" si="0"/>
        <v>518241</v>
      </c>
      <c r="AG5" s="188">
        <f t="shared" si="0"/>
        <v>512030</v>
      </c>
      <c r="AH5" s="188">
        <f t="shared" si="0"/>
        <v>579278</v>
      </c>
      <c r="AI5" s="188">
        <f t="shared" si="0"/>
        <v>569007</v>
      </c>
      <c r="AJ5" s="188">
        <f t="shared" si="0"/>
        <v>574876</v>
      </c>
      <c r="AK5" s="188">
        <f t="shared" si="0"/>
        <v>576548</v>
      </c>
      <c r="AL5" s="188">
        <f t="shared" si="0"/>
        <v>590861</v>
      </c>
      <c r="AM5" s="188">
        <f t="shared" si="0"/>
        <v>587240</v>
      </c>
      <c r="AN5" s="188">
        <f t="shared" si="0"/>
        <v>586563</v>
      </c>
      <c r="AO5" s="188">
        <f t="shared" si="0"/>
        <v>572937</v>
      </c>
      <c r="AP5" s="188">
        <f t="shared" si="0"/>
        <v>571783</v>
      </c>
      <c r="AQ5" s="188">
        <f t="shared" si="0"/>
        <v>572617</v>
      </c>
      <c r="AR5" s="188">
        <f t="shared" si="0"/>
        <v>569509</v>
      </c>
      <c r="AS5" s="188">
        <f t="shared" si="0"/>
        <v>580999</v>
      </c>
      <c r="AT5" s="188">
        <f t="shared" si="0"/>
        <v>577461</v>
      </c>
      <c r="AU5" s="188">
        <f t="shared" si="0"/>
        <v>580007</v>
      </c>
      <c r="AV5" s="188">
        <f t="shared" si="0"/>
        <v>585127</v>
      </c>
      <c r="AW5" s="188">
        <f t="shared" si="0"/>
        <v>597720</v>
      </c>
      <c r="AX5" s="188">
        <f t="shared" si="0"/>
        <v>597767</v>
      </c>
      <c r="AY5" s="188">
        <f t="shared" si="0"/>
        <v>597653</v>
      </c>
      <c r="AZ5" s="188">
        <f t="shared" si="0"/>
        <v>595207</v>
      </c>
      <c r="BA5" s="188">
        <f t="shared" si="0"/>
        <v>596787</v>
      </c>
      <c r="BB5" s="188">
        <f t="shared" si="0"/>
        <v>581130</v>
      </c>
      <c r="BC5" s="188">
        <f t="shared" si="0"/>
        <v>579001</v>
      </c>
      <c r="BD5" s="188">
        <f t="shared" si="0"/>
        <v>575558</v>
      </c>
      <c r="BE5" s="188">
        <f t="shared" si="0"/>
        <v>580501</v>
      </c>
      <c r="BF5" s="188">
        <f t="shared" si="0"/>
        <v>598181</v>
      </c>
      <c r="BG5" s="188">
        <f t="shared" si="0"/>
        <v>586166.79500549997</v>
      </c>
      <c r="BH5" s="188">
        <v>585647.02598550008</v>
      </c>
      <c r="BI5" s="188">
        <f t="shared" si="0"/>
        <v>589473</v>
      </c>
      <c r="BJ5" s="188">
        <f t="shared" si="0"/>
        <v>587842</v>
      </c>
      <c r="BK5" s="188">
        <f t="shared" si="0"/>
        <v>573404</v>
      </c>
      <c r="BL5" s="188">
        <f t="shared" si="0"/>
        <v>579659</v>
      </c>
      <c r="BM5" s="188">
        <f t="shared" si="0"/>
        <v>592110</v>
      </c>
      <c r="BN5" s="188">
        <f t="shared" si="0"/>
        <v>605054</v>
      </c>
      <c r="BO5" s="188">
        <f t="shared" si="0"/>
        <v>599527.02971999999</v>
      </c>
      <c r="BP5" s="188">
        <f t="shared" si="0"/>
        <v>597562.66821999999</v>
      </c>
      <c r="BQ5" s="188">
        <f t="shared" si="0"/>
        <v>603573</v>
      </c>
      <c r="BR5" s="188">
        <f t="shared" ref="BR5:BS5" si="3">SUM(BR6:BR20)</f>
        <v>618217</v>
      </c>
      <c r="BS5" s="188">
        <f t="shared" si="3"/>
        <v>608199</v>
      </c>
      <c r="BT5" s="188">
        <f t="shared" ref="BT5:BY5" si="4">SUM(BT6:BT20)</f>
        <v>614584</v>
      </c>
      <c r="BU5" s="188">
        <f t="shared" si="4"/>
        <v>651608</v>
      </c>
      <c r="BV5" s="11">
        <f t="shared" si="4"/>
        <v>672861</v>
      </c>
      <c r="BW5" s="11">
        <f t="shared" si="4"/>
        <v>682796</v>
      </c>
      <c r="BX5" s="11">
        <f t="shared" si="4"/>
        <v>707107</v>
      </c>
      <c r="BY5" s="11">
        <f t="shared" si="4"/>
        <v>758012</v>
      </c>
      <c r="BZ5" s="11">
        <v>796510</v>
      </c>
      <c r="CA5" s="11">
        <v>792844</v>
      </c>
      <c r="CB5" s="11">
        <v>803027</v>
      </c>
      <c r="CC5" s="12">
        <v>807912</v>
      </c>
      <c r="CD5" s="327"/>
    </row>
    <row r="6" spans="1:82" ht="13.8">
      <c r="A6" s="20"/>
      <c r="B6" s="20"/>
      <c r="C6" s="21" t="s">
        <v>28</v>
      </c>
      <c r="D6" s="189">
        <v>119825</v>
      </c>
      <c r="E6" s="189">
        <v>121976</v>
      </c>
      <c r="F6" s="189">
        <v>124347</v>
      </c>
      <c r="G6" s="189">
        <v>119516</v>
      </c>
      <c r="H6" s="189">
        <v>128672</v>
      </c>
      <c r="I6" s="189">
        <v>133115</v>
      </c>
      <c r="J6" s="189">
        <v>124042</v>
      </c>
      <c r="K6" s="189">
        <v>119762</v>
      </c>
      <c r="L6" s="189">
        <v>125229</v>
      </c>
      <c r="M6" s="189">
        <v>119130</v>
      </c>
      <c r="N6" s="189">
        <v>110784</v>
      </c>
      <c r="O6" s="189">
        <v>108158</v>
      </c>
      <c r="P6" s="189">
        <v>101968</v>
      </c>
      <c r="Q6" s="189">
        <v>97333</v>
      </c>
      <c r="R6" s="189">
        <v>91887</v>
      </c>
      <c r="S6" s="189">
        <v>107605</v>
      </c>
      <c r="T6" s="15">
        <v>109362</v>
      </c>
      <c r="U6" s="16">
        <v>106055</v>
      </c>
      <c r="V6" s="189">
        <v>122548</v>
      </c>
      <c r="W6" s="189">
        <v>120715</v>
      </c>
      <c r="X6" s="189">
        <v>118117</v>
      </c>
      <c r="Y6" s="189">
        <v>119516</v>
      </c>
      <c r="Z6" s="189">
        <v>117197</v>
      </c>
      <c r="AA6" s="189">
        <v>118047</v>
      </c>
      <c r="AB6" s="189">
        <v>125003</v>
      </c>
      <c r="AC6" s="189">
        <v>128672</v>
      </c>
      <c r="AD6" s="189">
        <v>129332</v>
      </c>
      <c r="AE6" s="189">
        <v>134649</v>
      </c>
      <c r="AF6" s="189">
        <v>133864</v>
      </c>
      <c r="AG6" s="189">
        <v>133115</v>
      </c>
      <c r="AH6" s="189">
        <v>131182</v>
      </c>
      <c r="AI6" s="189">
        <v>128000</v>
      </c>
      <c r="AJ6" s="189">
        <v>120622</v>
      </c>
      <c r="AK6" s="189">
        <v>124042</v>
      </c>
      <c r="AL6" s="189">
        <v>121045</v>
      </c>
      <c r="AM6" s="189">
        <v>118530</v>
      </c>
      <c r="AN6" s="189">
        <v>119368</v>
      </c>
      <c r="AO6" s="189">
        <v>119762</v>
      </c>
      <c r="AP6" s="189">
        <v>116559</v>
      </c>
      <c r="AQ6" s="189">
        <v>112059</v>
      </c>
      <c r="AR6" s="189">
        <v>109831</v>
      </c>
      <c r="AS6" s="189">
        <v>125229</v>
      </c>
      <c r="AT6" s="189">
        <v>122252</v>
      </c>
      <c r="AU6" s="189">
        <v>121539</v>
      </c>
      <c r="AV6" s="189">
        <v>119554</v>
      </c>
      <c r="AW6" s="189">
        <v>119130</v>
      </c>
      <c r="AX6" s="189">
        <v>116716</v>
      </c>
      <c r="AY6" s="189">
        <v>113777</v>
      </c>
      <c r="AZ6" s="189">
        <v>112036</v>
      </c>
      <c r="BA6" s="189">
        <v>110784</v>
      </c>
      <c r="BB6" s="189">
        <v>108691</v>
      </c>
      <c r="BC6" s="189">
        <v>108245</v>
      </c>
      <c r="BD6" s="189">
        <v>106156</v>
      </c>
      <c r="BE6" s="189">
        <v>108158</v>
      </c>
      <c r="BF6" s="189">
        <v>104498</v>
      </c>
      <c r="BG6" s="189">
        <v>100642.4452</v>
      </c>
      <c r="BH6" s="189">
        <v>97302.800180000006</v>
      </c>
      <c r="BI6" s="189">
        <f t="shared" ref="BI6:BI20" si="5">+P6</f>
        <v>101968</v>
      </c>
      <c r="BJ6" s="189">
        <v>98234</v>
      </c>
      <c r="BK6" s="189">
        <v>95597</v>
      </c>
      <c r="BL6" s="189">
        <v>93397</v>
      </c>
      <c r="BM6" s="189">
        <v>97333</v>
      </c>
      <c r="BN6" s="189">
        <v>94924</v>
      </c>
      <c r="BO6" s="189">
        <v>92809.021420000005</v>
      </c>
      <c r="BP6" s="189">
        <v>90469.021420000005</v>
      </c>
      <c r="BQ6" s="189">
        <v>91887</v>
      </c>
      <c r="BR6" s="189">
        <v>92194</v>
      </c>
      <c r="BS6" s="189">
        <v>90195</v>
      </c>
      <c r="BT6" s="189">
        <v>96532</v>
      </c>
      <c r="BU6" s="189">
        <v>107605</v>
      </c>
      <c r="BV6" s="15">
        <v>106158</v>
      </c>
      <c r="BW6" s="15">
        <v>106976</v>
      </c>
      <c r="BX6" s="15">
        <v>105649</v>
      </c>
      <c r="BY6" s="15">
        <v>109362</v>
      </c>
      <c r="BZ6" s="15">
        <v>104621</v>
      </c>
      <c r="CA6" s="15">
        <v>100433</v>
      </c>
      <c r="CB6" s="15">
        <v>98876</v>
      </c>
      <c r="CC6" s="16">
        <v>106055</v>
      </c>
      <c r="CD6" s="327"/>
    </row>
    <row r="7" spans="1:82" ht="13.8">
      <c r="A7" s="20"/>
      <c r="B7" s="20"/>
      <c r="C7" s="21" t="s">
        <v>197</v>
      </c>
      <c r="D7" s="189">
        <v>0</v>
      </c>
      <c r="E7" s="189">
        <v>0</v>
      </c>
      <c r="F7" s="189">
        <v>0</v>
      </c>
      <c r="G7" s="189">
        <v>0</v>
      </c>
      <c r="H7" s="189">
        <v>0</v>
      </c>
      <c r="I7" s="189">
        <v>0</v>
      </c>
      <c r="J7" s="189">
        <v>0</v>
      </c>
      <c r="K7" s="189">
        <v>0</v>
      </c>
      <c r="L7" s="189">
        <v>0</v>
      </c>
      <c r="M7" s="189">
        <v>0</v>
      </c>
      <c r="N7" s="189">
        <v>0</v>
      </c>
      <c r="O7" s="189">
        <v>0</v>
      </c>
      <c r="P7" s="189">
        <v>18485</v>
      </c>
      <c r="Q7" s="189">
        <v>13984</v>
      </c>
      <c r="R7" s="189">
        <v>9084</v>
      </c>
      <c r="S7" s="189">
        <v>4685</v>
      </c>
      <c r="T7" s="15">
        <v>25425</v>
      </c>
      <c r="U7" s="16">
        <v>25978</v>
      </c>
      <c r="V7" s="189">
        <v>0</v>
      </c>
      <c r="W7" s="189">
        <v>0</v>
      </c>
      <c r="X7" s="189">
        <v>0</v>
      </c>
      <c r="Y7" s="189">
        <v>0</v>
      </c>
      <c r="Z7" s="189">
        <v>0</v>
      </c>
      <c r="AA7" s="189">
        <v>0</v>
      </c>
      <c r="AB7" s="189">
        <v>0</v>
      </c>
      <c r="AC7" s="189">
        <v>0</v>
      </c>
      <c r="AD7" s="189">
        <v>0</v>
      </c>
      <c r="AE7" s="189">
        <v>0</v>
      </c>
      <c r="AF7" s="189">
        <v>0</v>
      </c>
      <c r="AG7" s="189">
        <v>0</v>
      </c>
      <c r="AH7" s="189">
        <v>0</v>
      </c>
      <c r="AI7" s="189">
        <v>0</v>
      </c>
      <c r="AJ7" s="189">
        <v>0</v>
      </c>
      <c r="AK7" s="189">
        <v>0</v>
      </c>
      <c r="AL7" s="189">
        <v>0</v>
      </c>
      <c r="AM7" s="189">
        <v>0</v>
      </c>
      <c r="AN7" s="189">
        <v>0</v>
      </c>
      <c r="AO7" s="189">
        <v>0</v>
      </c>
      <c r="AP7" s="189">
        <v>0</v>
      </c>
      <c r="AQ7" s="189">
        <v>0</v>
      </c>
      <c r="AR7" s="189">
        <v>0</v>
      </c>
      <c r="AS7" s="189">
        <v>0</v>
      </c>
      <c r="AT7" s="189">
        <v>0</v>
      </c>
      <c r="AU7" s="189">
        <v>0</v>
      </c>
      <c r="AV7" s="189">
        <v>0</v>
      </c>
      <c r="AW7" s="189">
        <v>0</v>
      </c>
      <c r="AX7" s="189">
        <v>0</v>
      </c>
      <c r="AY7" s="189">
        <v>0</v>
      </c>
      <c r="AZ7" s="189">
        <v>0</v>
      </c>
      <c r="BA7" s="189">
        <v>0</v>
      </c>
      <c r="BB7" s="189">
        <v>0</v>
      </c>
      <c r="BC7" s="189">
        <v>0</v>
      </c>
      <c r="BD7" s="189">
        <v>0</v>
      </c>
      <c r="BE7" s="189">
        <v>0</v>
      </c>
      <c r="BF7" s="189">
        <v>25510</v>
      </c>
      <c r="BG7" s="189">
        <v>24254.113200000003</v>
      </c>
      <c r="BH7" s="189">
        <v>23405.654569999999</v>
      </c>
      <c r="BI7" s="189">
        <f t="shared" si="5"/>
        <v>18485</v>
      </c>
      <c r="BJ7" s="189">
        <v>21323</v>
      </c>
      <c r="BK7" s="189">
        <v>20494</v>
      </c>
      <c r="BL7" s="189">
        <v>18985</v>
      </c>
      <c r="BM7" s="189">
        <v>13984</v>
      </c>
      <c r="BN7" s="189">
        <v>13117</v>
      </c>
      <c r="BO7" s="189">
        <v>11533</v>
      </c>
      <c r="BP7" s="189">
        <v>10352</v>
      </c>
      <c r="BQ7" s="189">
        <v>9084</v>
      </c>
      <c r="BR7" s="189">
        <v>8464</v>
      </c>
      <c r="BS7" s="189">
        <v>7122</v>
      </c>
      <c r="BT7" s="189">
        <v>5754</v>
      </c>
      <c r="BU7" s="189">
        <v>4685</v>
      </c>
      <c r="BV7" s="15">
        <v>3929</v>
      </c>
      <c r="BW7" s="15">
        <v>5180</v>
      </c>
      <c r="BX7" s="15">
        <v>9349</v>
      </c>
      <c r="BY7" s="15">
        <v>25425</v>
      </c>
      <c r="BZ7" s="15">
        <v>30367</v>
      </c>
      <c r="CA7" s="15">
        <v>30749</v>
      </c>
      <c r="CB7" s="15">
        <v>28714</v>
      </c>
      <c r="CC7" s="16">
        <v>25978</v>
      </c>
      <c r="CD7" s="327"/>
    </row>
    <row r="8" spans="1:82" ht="13.8">
      <c r="A8" s="20"/>
      <c r="B8" s="20"/>
      <c r="C8" s="21" t="s">
        <v>210</v>
      </c>
      <c r="D8" s="189">
        <v>6040</v>
      </c>
      <c r="E8" s="189">
        <v>11628</v>
      </c>
      <c r="F8" s="189">
        <v>36102</v>
      </c>
      <c r="G8" s="189">
        <v>60167</v>
      </c>
      <c r="H8" s="189">
        <v>60621</v>
      </c>
      <c r="I8" s="189">
        <v>209545</v>
      </c>
      <c r="J8" s="189">
        <v>269155</v>
      </c>
      <c r="K8" s="189">
        <v>261019</v>
      </c>
      <c r="L8" s="189">
        <v>261728</v>
      </c>
      <c r="M8" s="189">
        <v>269593</v>
      </c>
      <c r="N8" s="189">
        <v>263769</v>
      </c>
      <c r="O8" s="189">
        <v>254564</v>
      </c>
      <c r="P8" s="189">
        <v>252622</v>
      </c>
      <c r="Q8" s="189">
        <v>253200</v>
      </c>
      <c r="R8" s="189">
        <v>264022</v>
      </c>
      <c r="S8" s="189">
        <v>282892</v>
      </c>
      <c r="T8" s="15">
        <v>323755</v>
      </c>
      <c r="U8" s="16">
        <v>333548</v>
      </c>
      <c r="V8" s="189">
        <v>35233</v>
      </c>
      <c r="W8" s="189">
        <v>34556</v>
      </c>
      <c r="X8" s="189">
        <v>35980</v>
      </c>
      <c r="Y8" s="189">
        <v>60167</v>
      </c>
      <c r="Z8" s="189">
        <v>59847</v>
      </c>
      <c r="AA8" s="189">
        <v>59452</v>
      </c>
      <c r="AB8" s="189">
        <v>59763</v>
      </c>
      <c r="AC8" s="189">
        <v>60621</v>
      </c>
      <c r="AD8" s="189">
        <v>209888</v>
      </c>
      <c r="AE8" s="189">
        <v>213593</v>
      </c>
      <c r="AF8" s="189">
        <v>214487</v>
      </c>
      <c r="AG8" s="189">
        <v>209545</v>
      </c>
      <c r="AH8" s="189">
        <v>271026</v>
      </c>
      <c r="AI8" s="189">
        <v>268372</v>
      </c>
      <c r="AJ8" s="189">
        <v>272388</v>
      </c>
      <c r="AK8" s="189">
        <v>269155</v>
      </c>
      <c r="AL8" s="189">
        <v>265932</v>
      </c>
      <c r="AM8" s="189">
        <v>264294</v>
      </c>
      <c r="AN8" s="189">
        <v>261523</v>
      </c>
      <c r="AO8" s="189">
        <v>261019</v>
      </c>
      <c r="AP8" s="189">
        <v>262820</v>
      </c>
      <c r="AQ8" s="189">
        <v>265565</v>
      </c>
      <c r="AR8" s="189">
        <v>263693</v>
      </c>
      <c r="AS8" s="189">
        <v>261728</v>
      </c>
      <c r="AT8" s="189">
        <v>259870</v>
      </c>
      <c r="AU8" s="189">
        <v>258057</v>
      </c>
      <c r="AV8" s="189">
        <v>262401</v>
      </c>
      <c r="AW8" s="189">
        <v>269593</v>
      </c>
      <c r="AX8" s="189">
        <v>268268</v>
      </c>
      <c r="AY8" s="189">
        <v>267158</v>
      </c>
      <c r="AZ8" s="189">
        <v>264694</v>
      </c>
      <c r="BA8" s="189">
        <v>263769</v>
      </c>
      <c r="BB8" s="189">
        <v>260918</v>
      </c>
      <c r="BC8" s="189">
        <v>258320</v>
      </c>
      <c r="BD8" s="189">
        <v>254491</v>
      </c>
      <c r="BE8" s="189">
        <v>254564</v>
      </c>
      <c r="BF8" s="189">
        <v>250073</v>
      </c>
      <c r="BG8" s="189">
        <v>246779.57621999999</v>
      </c>
      <c r="BH8" s="189">
        <v>247314.49116000001</v>
      </c>
      <c r="BI8" s="189">
        <f t="shared" si="5"/>
        <v>252622</v>
      </c>
      <c r="BJ8" s="189">
        <v>246011</v>
      </c>
      <c r="BK8" s="189">
        <v>241868</v>
      </c>
      <c r="BL8" s="189">
        <v>241524</v>
      </c>
      <c r="BM8" s="189">
        <v>253200</v>
      </c>
      <c r="BN8" s="189">
        <v>254091</v>
      </c>
      <c r="BO8" s="189">
        <v>256208.7383</v>
      </c>
      <c r="BP8" s="189">
        <v>257154</v>
      </c>
      <c r="BQ8" s="189">
        <v>264022</v>
      </c>
      <c r="BR8" s="189">
        <v>265267</v>
      </c>
      <c r="BS8" s="189">
        <v>266007</v>
      </c>
      <c r="BT8" s="189">
        <v>262798</v>
      </c>
      <c r="BU8" s="189">
        <v>282892</v>
      </c>
      <c r="BV8" s="15">
        <v>287900</v>
      </c>
      <c r="BW8" s="15">
        <v>296292</v>
      </c>
      <c r="BX8" s="15">
        <v>306509</v>
      </c>
      <c r="BY8" s="15">
        <v>323755</v>
      </c>
      <c r="BZ8" s="15">
        <v>334611</v>
      </c>
      <c r="CA8" s="15">
        <v>340767</v>
      </c>
      <c r="CB8" s="15">
        <v>347571</v>
      </c>
      <c r="CC8" s="16">
        <v>333548</v>
      </c>
      <c r="CD8" s="327"/>
    </row>
    <row r="9" spans="1:82" ht="13.8" outlineLevel="1">
      <c r="A9" s="20"/>
      <c r="B9" s="20"/>
      <c r="C9" s="21" t="s">
        <v>255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>
        <v>0</v>
      </c>
      <c r="Q9" s="189">
        <v>0</v>
      </c>
      <c r="R9" s="189">
        <v>0</v>
      </c>
      <c r="S9" s="189">
        <v>0</v>
      </c>
      <c r="T9" s="15">
        <v>0</v>
      </c>
      <c r="U9" s="16">
        <v>0</v>
      </c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>
        <v>0</v>
      </c>
      <c r="BH9" s="189">
        <v>0</v>
      </c>
      <c r="BI9" s="189">
        <f t="shared" si="5"/>
        <v>0</v>
      </c>
      <c r="BJ9" s="189">
        <v>0</v>
      </c>
      <c r="BK9" s="189">
        <v>0</v>
      </c>
      <c r="BL9" s="189">
        <v>0</v>
      </c>
      <c r="BM9" s="189">
        <v>0</v>
      </c>
      <c r="BN9" s="189">
        <v>0</v>
      </c>
      <c r="BO9" s="189">
        <v>0</v>
      </c>
      <c r="BP9" s="189">
        <v>0</v>
      </c>
      <c r="BQ9" s="189">
        <v>0</v>
      </c>
      <c r="BR9" s="189">
        <v>0</v>
      </c>
      <c r="BS9" s="189">
        <v>0</v>
      </c>
      <c r="BT9" s="189">
        <v>0</v>
      </c>
      <c r="BU9" s="189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6">
        <v>0</v>
      </c>
      <c r="CD9" s="327"/>
    </row>
    <row r="10" spans="1:82" ht="15.6">
      <c r="A10" s="20"/>
      <c r="B10" s="20"/>
      <c r="C10" s="21" t="s">
        <v>194</v>
      </c>
      <c r="D10" s="189">
        <v>161271</v>
      </c>
      <c r="E10" s="189">
        <v>171896</v>
      </c>
      <c r="F10" s="189">
        <v>179324</v>
      </c>
      <c r="G10" s="189">
        <v>138956</v>
      </c>
      <c r="H10" s="189">
        <v>147894</v>
      </c>
      <c r="I10" s="189">
        <v>151213</v>
      </c>
      <c r="J10" s="189">
        <v>158540</v>
      </c>
      <c r="K10" s="189">
        <v>188104</v>
      </c>
      <c r="L10" s="189">
        <v>188570</v>
      </c>
      <c r="M10" s="189">
        <v>197231</v>
      </c>
      <c r="N10" s="189">
        <v>207389</v>
      </c>
      <c r="O10" s="189">
        <v>207267</v>
      </c>
      <c r="P10" s="189">
        <v>210327</v>
      </c>
      <c r="Q10" s="189">
        <v>220395</v>
      </c>
      <c r="R10" s="189">
        <v>230825</v>
      </c>
      <c r="S10" s="189">
        <v>241313</v>
      </c>
      <c r="T10" s="15">
        <v>274221</v>
      </c>
      <c r="U10" s="16">
        <v>303430</v>
      </c>
      <c r="V10" s="189">
        <v>183664</v>
      </c>
      <c r="W10" s="189">
        <v>185972</v>
      </c>
      <c r="X10" s="189">
        <v>186185</v>
      </c>
      <c r="Y10" s="189">
        <v>138956</v>
      </c>
      <c r="Z10" s="189">
        <v>144073</v>
      </c>
      <c r="AA10" s="189">
        <v>141534</v>
      </c>
      <c r="AB10" s="189">
        <v>145288</v>
      </c>
      <c r="AC10" s="189">
        <v>147894</v>
      </c>
      <c r="AD10" s="189">
        <v>152537</v>
      </c>
      <c r="AE10" s="189">
        <v>147045</v>
      </c>
      <c r="AF10" s="189">
        <v>149456</v>
      </c>
      <c r="AG10" s="189">
        <v>151213</v>
      </c>
      <c r="AH10" s="189">
        <v>155071</v>
      </c>
      <c r="AI10" s="189">
        <v>154050</v>
      </c>
      <c r="AJ10" s="189">
        <v>156694</v>
      </c>
      <c r="AK10" s="189">
        <v>158540</v>
      </c>
      <c r="AL10" s="189">
        <v>187811</v>
      </c>
      <c r="AM10" s="189">
        <v>188674</v>
      </c>
      <c r="AN10" s="189">
        <v>189894</v>
      </c>
      <c r="AO10" s="189">
        <v>188104</v>
      </c>
      <c r="AP10" s="189">
        <v>188352</v>
      </c>
      <c r="AQ10" s="189">
        <v>190057</v>
      </c>
      <c r="AR10" s="189">
        <v>190346</v>
      </c>
      <c r="AS10" s="189">
        <v>188570</v>
      </c>
      <c r="AT10" s="189">
        <v>187221</v>
      </c>
      <c r="AU10" s="189">
        <v>191412</v>
      </c>
      <c r="AV10" s="189">
        <v>196025</v>
      </c>
      <c r="AW10" s="189">
        <v>197231</v>
      </c>
      <c r="AX10" s="189">
        <v>198577</v>
      </c>
      <c r="AY10" s="189">
        <v>201590</v>
      </c>
      <c r="AZ10" s="189">
        <v>205221</v>
      </c>
      <c r="BA10" s="189">
        <v>207389</v>
      </c>
      <c r="BB10" s="189">
        <v>195986</v>
      </c>
      <c r="BC10" s="189">
        <v>199929</v>
      </c>
      <c r="BD10" s="189">
        <v>203273</v>
      </c>
      <c r="BE10" s="189">
        <v>207267</v>
      </c>
      <c r="BF10" s="189">
        <v>207885</v>
      </c>
      <c r="BG10" s="189">
        <v>204763</v>
      </c>
      <c r="BH10" s="189">
        <v>208384</v>
      </c>
      <c r="BI10" s="189">
        <f t="shared" si="5"/>
        <v>210327</v>
      </c>
      <c r="BJ10" s="189">
        <v>211737</v>
      </c>
      <c r="BK10" s="189">
        <v>211132</v>
      </c>
      <c r="BL10" s="189">
        <v>216251</v>
      </c>
      <c r="BM10" s="189">
        <v>220395</v>
      </c>
      <c r="BN10" s="189">
        <v>226814</v>
      </c>
      <c r="BO10" s="189">
        <v>226586</v>
      </c>
      <c r="BP10" s="189">
        <v>231630</v>
      </c>
      <c r="BQ10" s="189">
        <v>230825</v>
      </c>
      <c r="BR10" s="189">
        <v>231429</v>
      </c>
      <c r="BS10" s="189">
        <v>225954</v>
      </c>
      <c r="BT10" s="189">
        <v>233249</v>
      </c>
      <c r="BU10" s="189">
        <v>241313</v>
      </c>
      <c r="BV10" s="15">
        <v>248601</v>
      </c>
      <c r="BW10" s="15">
        <v>251061</v>
      </c>
      <c r="BX10" s="15">
        <v>262125</v>
      </c>
      <c r="BY10" s="15">
        <v>274221</v>
      </c>
      <c r="BZ10" s="15">
        <v>280241</v>
      </c>
      <c r="CA10" s="15">
        <v>281834</v>
      </c>
      <c r="CB10" s="15">
        <v>294176</v>
      </c>
      <c r="CC10" s="16">
        <v>303430</v>
      </c>
      <c r="CD10" s="327"/>
    </row>
    <row r="11" spans="1:82" ht="15.6" outlineLevel="1">
      <c r="A11" s="20"/>
      <c r="B11" s="20"/>
      <c r="C11" s="21" t="s">
        <v>202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5">
        <v>0</v>
      </c>
      <c r="U11" s="16">
        <v>0</v>
      </c>
      <c r="V11" s="189">
        <v>0</v>
      </c>
      <c r="W11" s="189">
        <v>0</v>
      </c>
      <c r="X11" s="189">
        <v>0</v>
      </c>
      <c r="Y11" s="189">
        <v>0</v>
      </c>
      <c r="Z11" s="189">
        <v>0</v>
      </c>
      <c r="AA11" s="189">
        <v>0</v>
      </c>
      <c r="AB11" s="189">
        <v>0</v>
      </c>
      <c r="AC11" s="189">
        <v>0</v>
      </c>
      <c r="AD11" s="189">
        <v>0</v>
      </c>
      <c r="AE11" s="189">
        <v>0</v>
      </c>
      <c r="AF11" s="189">
        <v>0</v>
      </c>
      <c r="AG11" s="189">
        <v>0</v>
      </c>
      <c r="AH11" s="189">
        <v>0</v>
      </c>
      <c r="AI11" s="189">
        <v>0</v>
      </c>
      <c r="AJ11" s="189">
        <v>0</v>
      </c>
      <c r="AK11" s="189">
        <v>0</v>
      </c>
      <c r="AL11" s="189">
        <v>0</v>
      </c>
      <c r="AM11" s="189">
        <v>0</v>
      </c>
      <c r="AN11" s="189">
        <v>0</v>
      </c>
      <c r="AO11" s="189">
        <v>0</v>
      </c>
      <c r="AP11" s="189">
        <v>0</v>
      </c>
      <c r="AQ11" s="189">
        <v>0</v>
      </c>
      <c r="AR11" s="189">
        <v>0</v>
      </c>
      <c r="AS11" s="189">
        <v>0</v>
      </c>
      <c r="AT11" s="189">
        <v>0</v>
      </c>
      <c r="AU11" s="189">
        <v>0</v>
      </c>
      <c r="AV11" s="189">
        <v>0</v>
      </c>
      <c r="AW11" s="189">
        <v>0</v>
      </c>
      <c r="AX11" s="189">
        <v>0</v>
      </c>
      <c r="AY11" s="189">
        <v>0</v>
      </c>
      <c r="AZ11" s="189">
        <v>0</v>
      </c>
      <c r="BA11" s="189">
        <v>0</v>
      </c>
      <c r="BB11" s="189">
        <v>0</v>
      </c>
      <c r="BC11" s="189">
        <v>0</v>
      </c>
      <c r="BD11" s="189">
        <v>0</v>
      </c>
      <c r="BE11" s="189">
        <v>0</v>
      </c>
      <c r="BF11" s="189">
        <v>0</v>
      </c>
      <c r="BG11" s="189">
        <v>2.6799999992363155E-2</v>
      </c>
      <c r="BH11" s="189">
        <v>0</v>
      </c>
      <c r="BI11" s="189">
        <f t="shared" si="5"/>
        <v>0</v>
      </c>
      <c r="BJ11" s="189">
        <v>4000</v>
      </c>
      <c r="BK11" s="189">
        <v>0</v>
      </c>
      <c r="BL11" s="189">
        <v>4000</v>
      </c>
      <c r="BM11" s="189">
        <v>0</v>
      </c>
      <c r="BN11" s="189">
        <v>0</v>
      </c>
      <c r="BO11" s="189">
        <v>0</v>
      </c>
      <c r="BP11" s="189">
        <v>-7.3199999984353781E-2</v>
      </c>
      <c r="BQ11" s="189">
        <v>0</v>
      </c>
      <c r="BR11" s="189">
        <v>0</v>
      </c>
      <c r="BS11" s="189">
        <v>0</v>
      </c>
      <c r="BT11" s="189">
        <v>0</v>
      </c>
      <c r="BU11" s="189">
        <v>0</v>
      </c>
      <c r="BV11" s="15">
        <v>0</v>
      </c>
      <c r="BW11" s="15">
        <v>0</v>
      </c>
      <c r="BX11" s="15">
        <v>0</v>
      </c>
      <c r="BY11" s="15">
        <v>0</v>
      </c>
      <c r="BZ11" s="15">
        <v>0</v>
      </c>
      <c r="CA11" s="15">
        <v>0</v>
      </c>
      <c r="CB11" s="15">
        <v>0</v>
      </c>
      <c r="CC11" s="16">
        <v>0</v>
      </c>
      <c r="CD11" s="327"/>
    </row>
    <row r="12" spans="1:82" ht="13.8" outlineLevel="1">
      <c r="A12" s="20"/>
      <c r="B12" s="20"/>
      <c r="C12" s="21" t="s">
        <v>201</v>
      </c>
      <c r="D12" s="189">
        <v>0</v>
      </c>
      <c r="E12" s="189">
        <v>0</v>
      </c>
      <c r="F12" s="189">
        <v>0</v>
      </c>
      <c r="G12" s="189">
        <v>0</v>
      </c>
      <c r="H12" s="189">
        <v>0</v>
      </c>
      <c r="I12" s="189">
        <v>0</v>
      </c>
      <c r="J12" s="189">
        <v>0</v>
      </c>
      <c r="K12" s="189">
        <v>0</v>
      </c>
      <c r="L12" s="189">
        <v>0</v>
      </c>
      <c r="M12" s="189">
        <v>0</v>
      </c>
      <c r="N12" s="189">
        <v>0</v>
      </c>
      <c r="O12" s="189">
        <v>0</v>
      </c>
      <c r="P12" s="189"/>
      <c r="Q12" s="189">
        <v>0</v>
      </c>
      <c r="R12" s="189">
        <v>0</v>
      </c>
      <c r="S12" s="189">
        <v>0</v>
      </c>
      <c r="T12" s="15">
        <v>0</v>
      </c>
      <c r="U12" s="16">
        <v>0</v>
      </c>
      <c r="V12" s="189">
        <v>0</v>
      </c>
      <c r="W12" s="189">
        <v>0</v>
      </c>
      <c r="X12" s="189">
        <v>0</v>
      </c>
      <c r="Y12" s="189">
        <v>0</v>
      </c>
      <c r="Z12" s="189">
        <v>0</v>
      </c>
      <c r="AA12" s="189">
        <v>0</v>
      </c>
      <c r="AB12" s="189">
        <v>0</v>
      </c>
      <c r="AC12" s="189">
        <v>0</v>
      </c>
      <c r="AD12" s="189">
        <v>0</v>
      </c>
      <c r="AE12" s="189">
        <v>0</v>
      </c>
      <c r="AF12" s="189">
        <v>0</v>
      </c>
      <c r="AG12" s="189">
        <v>0</v>
      </c>
      <c r="AH12" s="189">
        <v>0</v>
      </c>
      <c r="AI12" s="189">
        <v>0</v>
      </c>
      <c r="AJ12" s="189">
        <v>0</v>
      </c>
      <c r="AK12" s="189">
        <v>0</v>
      </c>
      <c r="AL12" s="189">
        <v>0</v>
      </c>
      <c r="AM12" s="189">
        <v>0</v>
      </c>
      <c r="AN12" s="189">
        <v>0</v>
      </c>
      <c r="AO12" s="189">
        <v>0</v>
      </c>
      <c r="AP12" s="189">
        <v>0</v>
      </c>
      <c r="AQ12" s="189">
        <v>0</v>
      </c>
      <c r="AR12" s="189">
        <v>0</v>
      </c>
      <c r="AS12" s="189">
        <v>0</v>
      </c>
      <c r="AT12" s="189">
        <v>0</v>
      </c>
      <c r="AU12" s="189">
        <v>0</v>
      </c>
      <c r="AV12" s="189">
        <v>0</v>
      </c>
      <c r="AW12" s="189">
        <v>0</v>
      </c>
      <c r="AX12" s="189">
        <v>0</v>
      </c>
      <c r="AY12" s="189">
        <v>0</v>
      </c>
      <c r="AZ12" s="189">
        <v>0</v>
      </c>
      <c r="BA12" s="189">
        <v>0</v>
      </c>
      <c r="BB12" s="189">
        <v>0</v>
      </c>
      <c r="BC12" s="189">
        <v>0</v>
      </c>
      <c r="BD12" s="189">
        <v>0</v>
      </c>
      <c r="BE12" s="189">
        <v>0</v>
      </c>
      <c r="BF12" s="189">
        <v>0</v>
      </c>
      <c r="BG12" s="189">
        <v>0</v>
      </c>
      <c r="BH12" s="189">
        <v>0</v>
      </c>
      <c r="BI12" s="189">
        <f t="shared" si="5"/>
        <v>0</v>
      </c>
      <c r="BJ12" s="189">
        <v>0</v>
      </c>
      <c r="BK12" s="189">
        <v>0</v>
      </c>
      <c r="BL12" s="189">
        <v>0</v>
      </c>
      <c r="BM12" s="189">
        <v>0</v>
      </c>
      <c r="BN12" s="189">
        <v>0</v>
      </c>
      <c r="BO12" s="189">
        <v>0</v>
      </c>
      <c r="BP12" s="189">
        <v>0</v>
      </c>
      <c r="BQ12" s="189">
        <v>0</v>
      </c>
      <c r="BR12" s="189">
        <v>0</v>
      </c>
      <c r="BS12" s="189">
        <v>0</v>
      </c>
      <c r="BT12" s="189">
        <v>0</v>
      </c>
      <c r="BU12" s="189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6">
        <v>0</v>
      </c>
      <c r="CD12" s="327"/>
    </row>
    <row r="13" spans="1:82" ht="13.8">
      <c r="A13" s="20"/>
      <c r="B13" s="362"/>
      <c r="C13" s="21" t="s">
        <v>195</v>
      </c>
      <c r="D13" s="189">
        <v>0</v>
      </c>
      <c r="E13" s="189">
        <v>0</v>
      </c>
      <c r="F13" s="189">
        <v>0</v>
      </c>
      <c r="G13" s="189">
        <v>0</v>
      </c>
      <c r="H13" s="189">
        <v>0</v>
      </c>
      <c r="I13" s="189">
        <v>0</v>
      </c>
      <c r="J13" s="189">
        <v>0</v>
      </c>
      <c r="K13" s="189">
        <v>0</v>
      </c>
      <c r="L13" s="189">
        <v>0</v>
      </c>
      <c r="M13" s="189">
        <v>0</v>
      </c>
      <c r="N13" s="189">
        <v>0</v>
      </c>
      <c r="O13" s="189">
        <v>0</v>
      </c>
      <c r="P13" s="189">
        <v>523</v>
      </c>
      <c r="Q13" s="189">
        <v>179</v>
      </c>
      <c r="R13" s="189">
        <v>0</v>
      </c>
      <c r="S13" s="189">
        <v>290</v>
      </c>
      <c r="T13" s="15">
        <v>248</v>
      </c>
      <c r="U13" s="16">
        <v>173</v>
      </c>
      <c r="V13" s="189">
        <v>0</v>
      </c>
      <c r="W13" s="189">
        <v>0</v>
      </c>
      <c r="X13" s="189">
        <v>0</v>
      </c>
      <c r="Y13" s="189">
        <v>0</v>
      </c>
      <c r="Z13" s="189">
        <v>0</v>
      </c>
      <c r="AA13" s="189">
        <v>0</v>
      </c>
      <c r="AB13" s="189">
        <v>0</v>
      </c>
      <c r="AC13" s="189">
        <v>0</v>
      </c>
      <c r="AD13" s="189">
        <v>0</v>
      </c>
      <c r="AE13" s="189">
        <v>0</v>
      </c>
      <c r="AF13" s="189">
        <v>0</v>
      </c>
      <c r="AG13" s="189">
        <v>0</v>
      </c>
      <c r="AH13" s="189">
        <v>0</v>
      </c>
      <c r="AI13" s="189">
        <v>0</v>
      </c>
      <c r="AJ13" s="189">
        <v>0</v>
      </c>
      <c r="AK13" s="189">
        <v>0</v>
      </c>
      <c r="AL13" s="189">
        <v>0</v>
      </c>
      <c r="AM13" s="189">
        <v>0</v>
      </c>
      <c r="AN13" s="189">
        <v>0</v>
      </c>
      <c r="AO13" s="189">
        <v>0</v>
      </c>
      <c r="AP13" s="189">
        <v>0</v>
      </c>
      <c r="AQ13" s="189">
        <v>0</v>
      </c>
      <c r="AR13" s="189">
        <v>0</v>
      </c>
      <c r="AS13" s="189">
        <v>0</v>
      </c>
      <c r="AT13" s="189">
        <v>0</v>
      </c>
      <c r="AU13" s="189">
        <v>0</v>
      </c>
      <c r="AV13" s="189">
        <v>0</v>
      </c>
      <c r="AW13" s="189">
        <v>0</v>
      </c>
      <c r="AX13" s="189">
        <v>0</v>
      </c>
      <c r="AY13" s="189">
        <v>0</v>
      </c>
      <c r="AZ13" s="189">
        <v>0</v>
      </c>
      <c r="BA13" s="189">
        <v>0</v>
      </c>
      <c r="BB13" s="189">
        <v>0</v>
      </c>
      <c r="BC13" s="189">
        <v>0</v>
      </c>
      <c r="BD13" s="189">
        <v>0</v>
      </c>
      <c r="BE13" s="189">
        <v>0</v>
      </c>
      <c r="BF13" s="189">
        <v>1140</v>
      </c>
      <c r="BG13" s="189">
        <v>1167.1259099999988</v>
      </c>
      <c r="BH13" s="189">
        <v>773.71397999999863</v>
      </c>
      <c r="BI13" s="189">
        <f t="shared" si="5"/>
        <v>523</v>
      </c>
      <c r="BJ13" s="189">
        <v>566</v>
      </c>
      <c r="BK13" s="189">
        <v>399</v>
      </c>
      <c r="BL13" s="189">
        <v>475</v>
      </c>
      <c r="BM13" s="189">
        <v>179</v>
      </c>
      <c r="BN13" s="189">
        <v>145</v>
      </c>
      <c r="BO13" s="189">
        <v>65</v>
      </c>
      <c r="BP13" s="189">
        <v>0</v>
      </c>
      <c r="BQ13" s="189">
        <v>0</v>
      </c>
      <c r="BR13" s="189">
        <v>0</v>
      </c>
      <c r="BS13" s="189">
        <v>0</v>
      </c>
      <c r="BT13" s="189">
        <v>308</v>
      </c>
      <c r="BU13" s="189">
        <v>290</v>
      </c>
      <c r="BV13" s="15">
        <v>268</v>
      </c>
      <c r="BW13" s="15">
        <v>289</v>
      </c>
      <c r="BX13" s="15">
        <v>268</v>
      </c>
      <c r="BY13" s="15">
        <v>248</v>
      </c>
      <c r="BZ13" s="15">
        <v>243</v>
      </c>
      <c r="CA13" s="15">
        <v>220</v>
      </c>
      <c r="CB13" s="15">
        <v>196</v>
      </c>
      <c r="CC13" s="16">
        <v>173</v>
      </c>
      <c r="CD13" s="327"/>
    </row>
    <row r="14" spans="1:82" ht="13.8">
      <c r="A14" s="20"/>
      <c r="B14" s="362"/>
      <c r="C14" s="21" t="s">
        <v>29</v>
      </c>
      <c r="D14" s="189">
        <v>653</v>
      </c>
      <c r="E14" s="189">
        <v>1586</v>
      </c>
      <c r="F14" s="189">
        <v>2400</v>
      </c>
      <c r="G14" s="189">
        <v>4007</v>
      </c>
      <c r="H14" s="189">
        <v>3110</v>
      </c>
      <c r="I14" s="189">
        <v>3181</v>
      </c>
      <c r="J14" s="189">
        <v>127</v>
      </c>
      <c r="K14" s="189">
        <v>227</v>
      </c>
      <c r="L14" s="189">
        <v>354</v>
      </c>
      <c r="M14" s="189">
        <v>2242</v>
      </c>
      <c r="N14" s="189">
        <v>4236</v>
      </c>
      <c r="O14" s="189">
        <v>666</v>
      </c>
      <c r="P14" s="189">
        <v>2090</v>
      </c>
      <c r="Q14" s="189">
        <v>2888</v>
      </c>
      <c r="R14" s="189">
        <v>4173</v>
      </c>
      <c r="S14" s="189">
        <v>6526</v>
      </c>
      <c r="T14" s="15">
        <v>6235</v>
      </c>
      <c r="U14" s="16">
        <v>14103</v>
      </c>
      <c r="V14" s="189">
        <v>5266</v>
      </c>
      <c r="W14" s="189">
        <v>4165</v>
      </c>
      <c r="X14" s="189">
        <v>4140</v>
      </c>
      <c r="Y14" s="189">
        <v>4007</v>
      </c>
      <c r="Z14" s="189">
        <v>5234</v>
      </c>
      <c r="AA14" s="189">
        <v>4440</v>
      </c>
      <c r="AB14" s="189">
        <v>3349</v>
      </c>
      <c r="AC14" s="189">
        <v>3110</v>
      </c>
      <c r="AD14" s="189">
        <v>5203</v>
      </c>
      <c r="AE14" s="189">
        <v>4873</v>
      </c>
      <c r="AF14" s="189">
        <v>4332</v>
      </c>
      <c r="AG14" s="189">
        <v>3181</v>
      </c>
      <c r="AH14" s="189">
        <v>7223</v>
      </c>
      <c r="AI14" s="189">
        <v>4024</v>
      </c>
      <c r="AJ14" s="189">
        <v>772</v>
      </c>
      <c r="AK14" s="189">
        <v>127</v>
      </c>
      <c r="AL14" s="189">
        <v>1795</v>
      </c>
      <c r="AM14" s="189">
        <v>1568</v>
      </c>
      <c r="AN14" s="189">
        <v>1570</v>
      </c>
      <c r="AO14" s="189">
        <v>227</v>
      </c>
      <c r="AP14" s="189">
        <v>354</v>
      </c>
      <c r="AQ14" s="189">
        <v>354</v>
      </c>
      <c r="AR14" s="189">
        <v>354</v>
      </c>
      <c r="AS14" s="189">
        <v>354</v>
      </c>
      <c r="AT14" s="189">
        <v>3380</v>
      </c>
      <c r="AU14" s="189">
        <v>3474</v>
      </c>
      <c r="AV14" s="189">
        <v>2182</v>
      </c>
      <c r="AW14" s="189">
        <v>2242</v>
      </c>
      <c r="AX14" s="189">
        <v>3694</v>
      </c>
      <c r="AY14" s="189">
        <v>3782</v>
      </c>
      <c r="AZ14" s="189">
        <v>2229</v>
      </c>
      <c r="BA14" s="189">
        <v>4236</v>
      </c>
      <c r="BB14" s="189">
        <v>4905</v>
      </c>
      <c r="BC14" s="189">
        <v>2233</v>
      </c>
      <c r="BD14" s="189">
        <v>1296</v>
      </c>
      <c r="BE14" s="189">
        <v>666</v>
      </c>
      <c r="BF14" s="189">
        <v>1934</v>
      </c>
      <c r="BG14" s="189">
        <v>1432.3702755000002</v>
      </c>
      <c r="BH14" s="189">
        <v>706.3660954999998</v>
      </c>
      <c r="BI14" s="189">
        <f t="shared" si="5"/>
        <v>2090</v>
      </c>
      <c r="BJ14" s="189">
        <v>2844</v>
      </c>
      <c r="BK14" s="189">
        <v>1219</v>
      </c>
      <c r="BL14" s="189">
        <v>2109</v>
      </c>
      <c r="BM14" s="189">
        <v>2888</v>
      </c>
      <c r="BN14" s="189">
        <v>10832</v>
      </c>
      <c r="BO14" s="189">
        <v>7762.27</v>
      </c>
      <c r="BP14" s="189">
        <v>4006.27</v>
      </c>
      <c r="BQ14" s="189">
        <v>4173</v>
      </c>
      <c r="BR14" s="189">
        <v>13062</v>
      </c>
      <c r="BS14" s="189">
        <v>11422</v>
      </c>
      <c r="BT14" s="189">
        <v>7671</v>
      </c>
      <c r="BU14" s="189">
        <v>6526</v>
      </c>
      <c r="BV14" s="15">
        <v>17463</v>
      </c>
      <c r="BW14" s="15">
        <v>12812</v>
      </c>
      <c r="BX14" s="15">
        <v>7692</v>
      </c>
      <c r="BY14" s="15">
        <v>6235</v>
      </c>
      <c r="BZ14" s="15">
        <v>18288</v>
      </c>
      <c r="CA14" s="15">
        <v>15337</v>
      </c>
      <c r="CB14" s="15">
        <v>10547</v>
      </c>
      <c r="CC14" s="16">
        <v>14103</v>
      </c>
      <c r="CD14" s="327"/>
    </row>
    <row r="15" spans="1:82" ht="15.6">
      <c r="A15" s="20"/>
      <c r="B15" s="362"/>
      <c r="C15" s="21" t="s">
        <v>182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89">
        <v>0</v>
      </c>
      <c r="L15" s="189">
        <v>0</v>
      </c>
      <c r="M15" s="189">
        <v>0</v>
      </c>
      <c r="N15" s="189">
        <v>0</v>
      </c>
      <c r="O15" s="189">
        <v>0</v>
      </c>
      <c r="P15" s="189"/>
      <c r="Q15" s="189">
        <v>0</v>
      </c>
      <c r="R15" s="189">
        <v>0</v>
      </c>
      <c r="S15" s="189">
        <v>0</v>
      </c>
      <c r="T15" s="15">
        <v>0</v>
      </c>
      <c r="U15" s="16">
        <v>2657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0</v>
      </c>
      <c r="AB15" s="189">
        <v>0</v>
      </c>
      <c r="AC15" s="189">
        <v>0</v>
      </c>
      <c r="AD15" s="189">
        <v>0</v>
      </c>
      <c r="AE15" s="189">
        <v>0</v>
      </c>
      <c r="AF15" s="189">
        <v>0</v>
      </c>
      <c r="AG15" s="189">
        <v>0</v>
      </c>
      <c r="AH15" s="189">
        <v>0</v>
      </c>
      <c r="AI15" s="189">
        <v>0</v>
      </c>
      <c r="AJ15" s="189">
        <v>0</v>
      </c>
      <c r="AK15" s="189">
        <v>0</v>
      </c>
      <c r="AL15" s="189">
        <v>0</v>
      </c>
      <c r="AM15" s="189">
        <v>0</v>
      </c>
      <c r="AN15" s="189">
        <v>0</v>
      </c>
      <c r="AO15" s="189">
        <v>0</v>
      </c>
      <c r="AP15" s="189">
        <v>0</v>
      </c>
      <c r="AQ15" s="189">
        <v>0</v>
      </c>
      <c r="AR15" s="189">
        <v>0</v>
      </c>
      <c r="AS15" s="189">
        <v>0</v>
      </c>
      <c r="AT15" s="189">
        <v>0</v>
      </c>
      <c r="AU15" s="189">
        <v>0</v>
      </c>
      <c r="AV15" s="189">
        <v>0</v>
      </c>
      <c r="AW15" s="189">
        <v>0</v>
      </c>
      <c r="AX15" s="189">
        <v>0</v>
      </c>
      <c r="AY15" s="189">
        <v>0</v>
      </c>
      <c r="AZ15" s="189">
        <v>0</v>
      </c>
      <c r="BA15" s="189">
        <v>0</v>
      </c>
      <c r="BB15" s="189">
        <v>0</v>
      </c>
      <c r="BC15" s="189">
        <v>0</v>
      </c>
      <c r="BD15" s="189">
        <v>0</v>
      </c>
      <c r="BE15" s="189">
        <v>0</v>
      </c>
      <c r="BF15" s="189">
        <v>0</v>
      </c>
      <c r="BG15" s="189">
        <v>0</v>
      </c>
      <c r="BH15" s="189">
        <v>0</v>
      </c>
      <c r="BI15" s="189">
        <f t="shared" si="5"/>
        <v>0</v>
      </c>
      <c r="BJ15" s="189">
        <v>0</v>
      </c>
      <c r="BK15" s="189">
        <v>0</v>
      </c>
      <c r="BL15" s="189">
        <v>300</v>
      </c>
      <c r="BM15" s="189">
        <v>0</v>
      </c>
      <c r="BN15" s="189">
        <v>0</v>
      </c>
      <c r="BO15" s="189">
        <v>0</v>
      </c>
      <c r="BP15" s="189">
        <v>0</v>
      </c>
      <c r="BQ15" s="189">
        <v>0</v>
      </c>
      <c r="BR15" s="189">
        <v>0</v>
      </c>
      <c r="BS15" s="189">
        <v>0</v>
      </c>
      <c r="BT15" s="189">
        <v>0</v>
      </c>
      <c r="BU15" s="189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5059</v>
      </c>
      <c r="CA15" s="15">
        <v>1368</v>
      </c>
      <c r="CB15" s="15">
        <v>1384</v>
      </c>
      <c r="CC15" s="16">
        <v>2657</v>
      </c>
      <c r="CD15" s="327"/>
    </row>
    <row r="16" spans="1:82" ht="13.8" outlineLevel="1">
      <c r="A16" s="20"/>
      <c r="B16" s="362"/>
      <c r="C16" s="21" t="s">
        <v>30</v>
      </c>
      <c r="D16" s="189">
        <v>200791</v>
      </c>
      <c r="E16" s="189">
        <v>46637</v>
      </c>
      <c r="F16" s="189">
        <v>3738</v>
      </c>
      <c r="G16" s="189">
        <v>11829</v>
      </c>
      <c r="H16" s="189">
        <v>11795</v>
      </c>
      <c r="I16" s="189">
        <v>11183</v>
      </c>
      <c r="J16" s="189">
        <v>20955</v>
      </c>
      <c r="K16" s="189">
        <v>207</v>
      </c>
      <c r="L16" s="189">
        <v>282</v>
      </c>
      <c r="M16" s="189">
        <v>288</v>
      </c>
      <c r="N16" s="189">
        <v>271</v>
      </c>
      <c r="O16" s="189">
        <v>0</v>
      </c>
      <c r="P16" s="189"/>
      <c r="Q16" s="189">
        <v>0</v>
      </c>
      <c r="R16" s="189">
        <v>0</v>
      </c>
      <c r="S16" s="189">
        <v>0</v>
      </c>
      <c r="T16" s="15">
        <v>0</v>
      </c>
      <c r="U16" s="16">
        <v>0</v>
      </c>
      <c r="V16" s="189">
        <v>3764</v>
      </c>
      <c r="W16" s="189">
        <v>14363</v>
      </c>
      <c r="X16" s="189">
        <v>14558</v>
      </c>
      <c r="Y16" s="189">
        <v>11829</v>
      </c>
      <c r="Z16" s="189">
        <v>66338</v>
      </c>
      <c r="AA16" s="189">
        <v>67348</v>
      </c>
      <c r="AB16" s="189">
        <v>12311</v>
      </c>
      <c r="AC16" s="189">
        <v>11795</v>
      </c>
      <c r="AD16" s="189">
        <v>11004</v>
      </c>
      <c r="AE16" s="189">
        <v>10910</v>
      </c>
      <c r="AF16" s="189">
        <v>11002</v>
      </c>
      <c r="AG16" s="189">
        <v>11183</v>
      </c>
      <c r="AH16" s="189">
        <v>11141</v>
      </c>
      <c r="AI16" s="189">
        <v>11010</v>
      </c>
      <c r="AJ16" s="189">
        <v>20982</v>
      </c>
      <c r="AK16" s="189">
        <v>20955</v>
      </c>
      <c r="AL16" s="189">
        <v>10775</v>
      </c>
      <c r="AM16" s="189">
        <v>10706</v>
      </c>
      <c r="AN16" s="189">
        <v>10676</v>
      </c>
      <c r="AO16" s="189">
        <v>207</v>
      </c>
      <c r="AP16" s="189">
        <v>202</v>
      </c>
      <c r="AQ16" s="189">
        <v>204</v>
      </c>
      <c r="AR16" s="189">
        <v>287</v>
      </c>
      <c r="AS16" s="189">
        <v>282</v>
      </c>
      <c r="AT16" s="189">
        <v>285</v>
      </c>
      <c r="AU16" s="189">
        <v>290</v>
      </c>
      <c r="AV16" s="189">
        <v>288</v>
      </c>
      <c r="AW16" s="189">
        <v>288</v>
      </c>
      <c r="AX16" s="189">
        <v>278</v>
      </c>
      <c r="AY16" s="189">
        <v>278</v>
      </c>
      <c r="AZ16" s="189">
        <v>280</v>
      </c>
      <c r="BA16" s="189">
        <v>271</v>
      </c>
      <c r="BB16" s="189">
        <v>0</v>
      </c>
      <c r="BC16" s="189">
        <v>0</v>
      </c>
      <c r="BD16" s="189">
        <v>0</v>
      </c>
      <c r="BE16" s="189">
        <v>0</v>
      </c>
      <c r="BF16" s="189">
        <v>0</v>
      </c>
      <c r="BG16" s="189">
        <v>0</v>
      </c>
      <c r="BH16" s="189">
        <v>0</v>
      </c>
      <c r="BI16" s="189">
        <f t="shared" si="5"/>
        <v>0</v>
      </c>
      <c r="BJ16" s="189">
        <v>0</v>
      </c>
      <c r="BK16" s="189">
        <v>0</v>
      </c>
      <c r="BL16" s="189">
        <v>0</v>
      </c>
      <c r="BM16" s="189">
        <v>0</v>
      </c>
      <c r="BN16" s="189"/>
      <c r="BO16" s="189">
        <v>0</v>
      </c>
      <c r="BP16" s="189">
        <v>0</v>
      </c>
      <c r="BQ16" s="189">
        <v>0</v>
      </c>
      <c r="BR16" s="189"/>
      <c r="BS16" s="189">
        <v>0</v>
      </c>
      <c r="BT16" s="189">
        <v>0</v>
      </c>
      <c r="BU16" s="189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6">
        <v>0</v>
      </c>
      <c r="CD16" s="327"/>
    </row>
    <row r="17" spans="1:82" ht="15.6" outlineLevel="2">
      <c r="A17" s="20"/>
      <c r="C17" s="21" t="s">
        <v>31</v>
      </c>
      <c r="D17" s="189">
        <v>173923</v>
      </c>
      <c r="E17" s="189">
        <v>148207</v>
      </c>
      <c r="F17" s="189">
        <v>40810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189">
        <v>0</v>
      </c>
      <c r="N17" s="189">
        <v>0</v>
      </c>
      <c r="O17" s="189">
        <v>0</v>
      </c>
      <c r="P17" s="189"/>
      <c r="Q17" s="189">
        <v>0</v>
      </c>
      <c r="R17" s="189">
        <v>0</v>
      </c>
      <c r="S17" s="189">
        <v>0</v>
      </c>
      <c r="T17" s="15">
        <v>0</v>
      </c>
      <c r="U17" s="16">
        <v>0</v>
      </c>
      <c r="V17" s="189">
        <v>41309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  <c r="AB17" s="189">
        <v>0</v>
      </c>
      <c r="AC17" s="189">
        <v>0</v>
      </c>
      <c r="AD17" s="189">
        <v>0</v>
      </c>
      <c r="AE17" s="189">
        <v>0</v>
      </c>
      <c r="AF17" s="189">
        <v>0</v>
      </c>
      <c r="AG17" s="189">
        <v>0</v>
      </c>
      <c r="AH17" s="189">
        <v>0</v>
      </c>
      <c r="AI17" s="189">
        <v>0</v>
      </c>
      <c r="AJ17" s="189">
        <v>0</v>
      </c>
      <c r="AK17" s="189">
        <v>0</v>
      </c>
      <c r="AL17" s="189">
        <v>0</v>
      </c>
      <c r="AM17" s="189">
        <v>0</v>
      </c>
      <c r="AN17" s="189">
        <v>0</v>
      </c>
      <c r="AO17" s="189">
        <v>0</v>
      </c>
      <c r="AP17" s="189">
        <v>0</v>
      </c>
      <c r="AQ17" s="189">
        <v>0</v>
      </c>
      <c r="AR17" s="189">
        <v>0</v>
      </c>
      <c r="AS17" s="189">
        <v>0</v>
      </c>
      <c r="AT17" s="189">
        <v>0</v>
      </c>
      <c r="AU17" s="189">
        <v>0</v>
      </c>
      <c r="AV17" s="189">
        <v>0</v>
      </c>
      <c r="AW17" s="189">
        <v>0</v>
      </c>
      <c r="AX17" s="189">
        <v>0</v>
      </c>
      <c r="AY17" s="189">
        <v>0</v>
      </c>
      <c r="AZ17" s="189">
        <v>0</v>
      </c>
      <c r="BA17" s="189">
        <v>0</v>
      </c>
      <c r="BB17" s="189">
        <v>0</v>
      </c>
      <c r="BC17" s="189">
        <v>0</v>
      </c>
      <c r="BD17" s="189">
        <v>0</v>
      </c>
      <c r="BE17" s="189">
        <v>0</v>
      </c>
      <c r="BF17" s="189">
        <v>0</v>
      </c>
      <c r="BG17" s="189">
        <v>0</v>
      </c>
      <c r="BH17" s="189">
        <v>0</v>
      </c>
      <c r="BI17" s="189">
        <f t="shared" si="5"/>
        <v>0</v>
      </c>
      <c r="BJ17" s="189">
        <v>0</v>
      </c>
      <c r="BK17" s="189">
        <v>0</v>
      </c>
      <c r="BL17" s="189">
        <v>0</v>
      </c>
      <c r="BM17" s="189">
        <v>0</v>
      </c>
      <c r="BN17" s="189"/>
      <c r="BO17" s="189">
        <v>0</v>
      </c>
      <c r="BP17" s="189">
        <v>0</v>
      </c>
      <c r="BQ17" s="189">
        <v>0</v>
      </c>
      <c r="BR17" s="189"/>
      <c r="BS17" s="189">
        <v>0</v>
      </c>
      <c r="BT17" s="189">
        <v>0</v>
      </c>
      <c r="BU17" s="189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6">
        <v>0</v>
      </c>
      <c r="CD17" s="327"/>
    </row>
    <row r="18" spans="1:82" ht="15.6">
      <c r="A18" s="20"/>
      <c r="B18" s="362"/>
      <c r="C18" s="21" t="s">
        <v>181</v>
      </c>
      <c r="D18" s="189">
        <v>0</v>
      </c>
      <c r="E18" s="189">
        <v>0</v>
      </c>
      <c r="F18" s="189">
        <v>0</v>
      </c>
      <c r="G18" s="189">
        <v>0</v>
      </c>
      <c r="H18" s="189">
        <v>0</v>
      </c>
      <c r="I18" s="189">
        <v>0</v>
      </c>
      <c r="J18" s="189">
        <v>0</v>
      </c>
      <c r="K18" s="189">
        <v>0</v>
      </c>
      <c r="L18" s="189">
        <v>0</v>
      </c>
      <c r="M18" s="189">
        <v>0</v>
      </c>
      <c r="N18" s="189">
        <v>0</v>
      </c>
      <c r="O18" s="189">
        <v>101</v>
      </c>
      <c r="P18" s="189">
        <v>120</v>
      </c>
      <c r="Q18" s="189">
        <v>115</v>
      </c>
      <c r="R18" s="189">
        <v>123</v>
      </c>
      <c r="S18" s="189">
        <v>6681</v>
      </c>
      <c r="T18" s="15">
        <v>12474</v>
      </c>
      <c r="U18" s="16">
        <v>17899</v>
      </c>
      <c r="V18" s="189">
        <v>0</v>
      </c>
      <c r="W18" s="189">
        <v>0</v>
      </c>
      <c r="X18" s="189">
        <v>0</v>
      </c>
      <c r="Y18" s="189">
        <v>0</v>
      </c>
      <c r="Z18" s="189">
        <v>0</v>
      </c>
      <c r="AA18" s="189">
        <v>0</v>
      </c>
      <c r="AB18" s="189">
        <v>0</v>
      </c>
      <c r="AC18" s="189">
        <v>0</v>
      </c>
      <c r="AD18" s="189">
        <v>0</v>
      </c>
      <c r="AE18" s="189">
        <v>0</v>
      </c>
      <c r="AF18" s="189">
        <v>0</v>
      </c>
      <c r="AG18" s="189">
        <v>0</v>
      </c>
      <c r="AH18" s="189">
        <v>0</v>
      </c>
      <c r="AI18" s="189">
        <v>0</v>
      </c>
      <c r="AJ18" s="189">
        <v>0</v>
      </c>
      <c r="AK18" s="189">
        <v>0</v>
      </c>
      <c r="AL18" s="189">
        <v>0</v>
      </c>
      <c r="AM18" s="189">
        <v>0</v>
      </c>
      <c r="AN18" s="189">
        <v>0</v>
      </c>
      <c r="AO18" s="189">
        <v>0</v>
      </c>
      <c r="AP18" s="189">
        <v>0</v>
      </c>
      <c r="AQ18" s="189">
        <v>0</v>
      </c>
      <c r="AR18" s="189">
        <v>0</v>
      </c>
      <c r="AS18" s="189">
        <v>0</v>
      </c>
      <c r="AT18" s="189">
        <v>0</v>
      </c>
      <c r="AU18" s="189">
        <v>0</v>
      </c>
      <c r="AV18" s="189">
        <v>0</v>
      </c>
      <c r="AW18" s="189">
        <v>0</v>
      </c>
      <c r="AX18" s="189">
        <v>0</v>
      </c>
      <c r="AY18" s="189">
        <v>0</v>
      </c>
      <c r="AZ18" s="189">
        <v>0</v>
      </c>
      <c r="BA18" s="189">
        <v>0</v>
      </c>
      <c r="BB18" s="189">
        <v>197</v>
      </c>
      <c r="BC18" s="189">
        <v>204</v>
      </c>
      <c r="BD18" s="189">
        <v>200</v>
      </c>
      <c r="BE18" s="189">
        <v>101</v>
      </c>
      <c r="BF18" s="189">
        <v>103</v>
      </c>
      <c r="BG18" s="189">
        <v>105</v>
      </c>
      <c r="BH18" s="189">
        <v>130</v>
      </c>
      <c r="BI18" s="189">
        <f t="shared" si="5"/>
        <v>120</v>
      </c>
      <c r="BJ18" s="189">
        <v>113</v>
      </c>
      <c r="BK18" s="189">
        <v>116</v>
      </c>
      <c r="BL18" s="189">
        <v>121</v>
      </c>
      <c r="BM18" s="189">
        <v>115</v>
      </c>
      <c r="BN18" s="189">
        <v>121</v>
      </c>
      <c r="BO18" s="189">
        <v>121</v>
      </c>
      <c r="BP18" s="189">
        <v>122</v>
      </c>
      <c r="BQ18" s="189">
        <v>123</v>
      </c>
      <c r="BR18" s="189">
        <v>4856</v>
      </c>
      <c r="BS18" s="189">
        <v>5326</v>
      </c>
      <c r="BT18" s="189">
        <v>6506</v>
      </c>
      <c r="BU18" s="189">
        <v>6681</v>
      </c>
      <c r="BV18" s="15">
        <v>6947</v>
      </c>
      <c r="BW18" s="15">
        <v>7042</v>
      </c>
      <c r="BX18" s="15">
        <v>12306</v>
      </c>
      <c r="BY18" s="15">
        <v>12474</v>
      </c>
      <c r="BZ18" s="15">
        <v>17544</v>
      </c>
      <c r="CA18" s="15">
        <v>17633</v>
      </c>
      <c r="CB18" s="15">
        <v>17974</v>
      </c>
      <c r="CC18" s="16">
        <v>17899</v>
      </c>
      <c r="CD18" s="327"/>
    </row>
    <row r="19" spans="1:82" ht="13.8">
      <c r="A19" s="20"/>
      <c r="B19" s="362"/>
      <c r="C19" s="21" t="s">
        <v>212</v>
      </c>
      <c r="D19" s="189">
        <v>3497</v>
      </c>
      <c r="E19" s="189">
        <v>3391</v>
      </c>
      <c r="F19" s="189">
        <v>3285</v>
      </c>
      <c r="G19" s="189">
        <v>3189</v>
      </c>
      <c r="H19" s="189">
        <v>3199</v>
      </c>
      <c r="I19" s="189">
        <v>3793</v>
      </c>
      <c r="J19" s="189">
        <v>3729</v>
      </c>
      <c r="K19" s="189">
        <v>3618</v>
      </c>
      <c r="L19" s="189">
        <v>4836</v>
      </c>
      <c r="M19" s="189">
        <v>5014</v>
      </c>
      <c r="N19" s="189">
        <v>6116</v>
      </c>
      <c r="O19" s="189">
        <v>5523</v>
      </c>
      <c r="P19" s="189">
        <v>2043</v>
      </c>
      <c r="Q19" s="189">
        <v>2393</v>
      </c>
      <c r="R19" s="189">
        <v>2474</v>
      </c>
      <c r="S19" s="189">
        <v>781</v>
      </c>
      <c r="T19" s="15">
        <v>6292</v>
      </c>
      <c r="U19" s="16">
        <v>4069</v>
      </c>
      <c r="V19" s="189">
        <v>3268</v>
      </c>
      <c r="W19" s="189">
        <v>3258</v>
      </c>
      <c r="X19" s="189">
        <v>3232</v>
      </c>
      <c r="Y19" s="189">
        <v>3189</v>
      </c>
      <c r="Z19" s="189">
        <v>3181</v>
      </c>
      <c r="AA19" s="189">
        <v>3154</v>
      </c>
      <c r="AB19" s="189">
        <v>3161</v>
      </c>
      <c r="AC19" s="189">
        <v>3199</v>
      </c>
      <c r="AD19" s="189">
        <v>5370</v>
      </c>
      <c r="AE19" s="189">
        <v>5207</v>
      </c>
      <c r="AF19" s="189">
        <v>5100</v>
      </c>
      <c r="AG19" s="189">
        <v>3793</v>
      </c>
      <c r="AH19" s="189">
        <v>3635</v>
      </c>
      <c r="AI19" s="189">
        <v>3551</v>
      </c>
      <c r="AJ19" s="189">
        <v>3418</v>
      </c>
      <c r="AK19" s="189">
        <v>3729</v>
      </c>
      <c r="AL19" s="189">
        <v>3503</v>
      </c>
      <c r="AM19" s="189">
        <v>3468</v>
      </c>
      <c r="AN19" s="189">
        <v>3532</v>
      </c>
      <c r="AO19" s="189">
        <v>3618</v>
      </c>
      <c r="AP19" s="189">
        <v>3496</v>
      </c>
      <c r="AQ19" s="189">
        <v>4378</v>
      </c>
      <c r="AR19" s="189">
        <v>4998</v>
      </c>
      <c r="AS19" s="189">
        <v>4836</v>
      </c>
      <c r="AT19" s="189">
        <v>4453</v>
      </c>
      <c r="AU19" s="189">
        <v>5235</v>
      </c>
      <c r="AV19" s="189">
        <v>4677</v>
      </c>
      <c r="AW19" s="189">
        <v>5014</v>
      </c>
      <c r="AX19" s="189">
        <v>6012</v>
      </c>
      <c r="AY19" s="189">
        <v>6846</v>
      </c>
      <c r="AZ19" s="189">
        <v>6525</v>
      </c>
      <c r="BA19" s="189">
        <v>6116</v>
      </c>
      <c r="BB19" s="189">
        <v>6211</v>
      </c>
      <c r="BC19" s="189">
        <v>5848</v>
      </c>
      <c r="BD19" s="189">
        <v>5920</v>
      </c>
      <c r="BE19" s="189">
        <v>5523</v>
      </c>
      <c r="BF19" s="189">
        <v>2816</v>
      </c>
      <c r="BG19" s="189">
        <v>2801.1374000000001</v>
      </c>
      <c r="BH19" s="189">
        <v>1953</v>
      </c>
      <c r="BI19" s="189">
        <f t="shared" si="5"/>
        <v>2043</v>
      </c>
      <c r="BJ19" s="189">
        <v>1719</v>
      </c>
      <c r="BK19" s="189">
        <v>1409</v>
      </c>
      <c r="BL19" s="189">
        <v>1232</v>
      </c>
      <c r="BM19" s="189">
        <v>2393</v>
      </c>
      <c r="BN19" s="189">
        <v>3276</v>
      </c>
      <c r="BO19" s="189">
        <v>3007</v>
      </c>
      <c r="BP19" s="189">
        <v>2494.4499999999998</v>
      </c>
      <c r="BQ19" s="189">
        <v>2474</v>
      </c>
      <c r="BR19" s="189">
        <v>1910</v>
      </c>
      <c r="BS19" s="189">
        <v>1388</v>
      </c>
      <c r="BT19" s="189">
        <v>931</v>
      </c>
      <c r="BU19" s="189">
        <v>781</v>
      </c>
      <c r="BV19" s="15">
        <v>859</v>
      </c>
      <c r="BW19" s="15">
        <v>3142</v>
      </c>
      <c r="BX19" s="15">
        <v>3196</v>
      </c>
      <c r="BY19" s="15">
        <v>6292</v>
      </c>
      <c r="BZ19" s="15">
        <v>5536</v>
      </c>
      <c r="CA19" s="15">
        <v>4503</v>
      </c>
      <c r="CB19" s="15">
        <v>3589</v>
      </c>
      <c r="CC19" s="16">
        <v>4069</v>
      </c>
      <c r="CD19" s="327"/>
    </row>
    <row r="20" spans="1:82" ht="13.8">
      <c r="A20" s="20"/>
      <c r="B20" s="362"/>
      <c r="C20" s="21" t="s">
        <v>213</v>
      </c>
      <c r="D20" s="189">
        <v>0</v>
      </c>
      <c r="E20" s="189">
        <v>0</v>
      </c>
      <c r="F20" s="189">
        <v>0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4222</v>
      </c>
      <c r="N20" s="189">
        <v>4222</v>
      </c>
      <c r="O20" s="189">
        <v>4222</v>
      </c>
      <c r="P20" s="189">
        <v>1295</v>
      </c>
      <c r="Q20" s="189">
        <v>1623</v>
      </c>
      <c r="R20" s="189">
        <v>985</v>
      </c>
      <c r="S20" s="189">
        <v>835</v>
      </c>
      <c r="T20" s="15">
        <v>0</v>
      </c>
      <c r="U20" s="16">
        <v>0</v>
      </c>
      <c r="V20" s="189">
        <v>0</v>
      </c>
      <c r="W20" s="189">
        <v>0</v>
      </c>
      <c r="X20" s="189">
        <v>0</v>
      </c>
      <c r="Y20" s="189">
        <v>0</v>
      </c>
      <c r="Z20" s="189">
        <v>0</v>
      </c>
      <c r="AA20" s="189">
        <v>0</v>
      </c>
      <c r="AB20" s="189">
        <v>0</v>
      </c>
      <c r="AC20" s="189">
        <v>0</v>
      </c>
      <c r="AD20" s="189">
        <v>0</v>
      </c>
      <c r="AE20" s="189">
        <v>0</v>
      </c>
      <c r="AF20" s="189">
        <v>0</v>
      </c>
      <c r="AG20" s="189">
        <v>0</v>
      </c>
      <c r="AH20" s="189">
        <v>0</v>
      </c>
      <c r="AI20" s="189">
        <v>0</v>
      </c>
      <c r="AJ20" s="189">
        <v>0</v>
      </c>
      <c r="AK20" s="189">
        <v>0</v>
      </c>
      <c r="AL20" s="189">
        <v>0</v>
      </c>
      <c r="AM20" s="189">
        <v>0</v>
      </c>
      <c r="AN20" s="189">
        <v>0</v>
      </c>
      <c r="AO20" s="189">
        <v>0</v>
      </c>
      <c r="AP20" s="189">
        <v>0</v>
      </c>
      <c r="AQ20" s="189">
        <v>0</v>
      </c>
      <c r="AR20" s="189">
        <v>0</v>
      </c>
      <c r="AS20" s="189">
        <v>0</v>
      </c>
      <c r="AT20" s="189">
        <v>0</v>
      </c>
      <c r="AU20" s="189">
        <v>0</v>
      </c>
      <c r="AV20" s="189">
        <v>0</v>
      </c>
      <c r="AW20" s="189">
        <v>4222</v>
      </c>
      <c r="AX20" s="189">
        <v>4222</v>
      </c>
      <c r="AY20" s="189">
        <v>4222</v>
      </c>
      <c r="AZ20" s="189">
        <v>4222</v>
      </c>
      <c r="BA20" s="189">
        <v>4222</v>
      </c>
      <c r="BB20" s="189">
        <v>4222</v>
      </c>
      <c r="BC20" s="189">
        <v>4222</v>
      </c>
      <c r="BD20" s="189">
        <v>4222</v>
      </c>
      <c r="BE20" s="189">
        <v>4222</v>
      </c>
      <c r="BF20" s="189">
        <v>4222</v>
      </c>
      <c r="BG20" s="189">
        <v>4222</v>
      </c>
      <c r="BH20" s="189">
        <v>5677</v>
      </c>
      <c r="BI20" s="189">
        <f t="shared" si="5"/>
        <v>1295</v>
      </c>
      <c r="BJ20" s="189">
        <v>1295</v>
      </c>
      <c r="BK20" s="189">
        <v>1170</v>
      </c>
      <c r="BL20" s="189">
        <v>1265</v>
      </c>
      <c r="BM20" s="189">
        <v>1623</v>
      </c>
      <c r="BN20" s="189">
        <v>1734</v>
      </c>
      <c r="BO20" s="189">
        <v>1435</v>
      </c>
      <c r="BP20" s="189">
        <v>1335</v>
      </c>
      <c r="BQ20" s="189">
        <v>985</v>
      </c>
      <c r="BR20" s="189">
        <v>1035</v>
      </c>
      <c r="BS20" s="189">
        <v>785</v>
      </c>
      <c r="BT20" s="189">
        <v>835</v>
      </c>
      <c r="BU20" s="189">
        <v>835</v>
      </c>
      <c r="BV20" s="15">
        <v>736</v>
      </c>
      <c r="BW20" s="15">
        <v>2</v>
      </c>
      <c r="BX20" s="15">
        <v>13</v>
      </c>
      <c r="BY20" s="15">
        <v>0</v>
      </c>
      <c r="BZ20" s="15">
        <v>0</v>
      </c>
      <c r="CA20" s="15">
        <v>0</v>
      </c>
      <c r="CB20" s="15">
        <v>0</v>
      </c>
      <c r="CC20" s="16">
        <v>0</v>
      </c>
      <c r="CD20" s="327"/>
    </row>
    <row r="21" spans="1:82" s="139" customFormat="1" ht="13.8">
      <c r="A21" s="130"/>
      <c r="B21" s="363"/>
      <c r="C21" s="35" t="s">
        <v>32</v>
      </c>
      <c r="D21" s="188">
        <v>208751</v>
      </c>
      <c r="E21" s="188">
        <v>445610</v>
      </c>
      <c r="F21" s="188">
        <v>665545</v>
      </c>
      <c r="G21" s="188">
        <v>220862</v>
      </c>
      <c r="H21" s="188">
        <v>378951</v>
      </c>
      <c r="I21" s="188">
        <v>336684</v>
      </c>
      <c r="J21" s="188">
        <v>378626</v>
      </c>
      <c r="K21" s="188">
        <v>485156</v>
      </c>
      <c r="L21" s="188">
        <v>492454</v>
      </c>
      <c r="M21" s="188">
        <v>560561</v>
      </c>
      <c r="N21" s="188">
        <v>550418</v>
      </c>
      <c r="O21" s="188">
        <v>636942</v>
      </c>
      <c r="P21" s="188">
        <f>SUM(P22:P34)</f>
        <v>670703</v>
      </c>
      <c r="Q21" s="188">
        <f t="shared" ref="Q21:BI21" si="6">SUM(Q22:Q34)</f>
        <v>773362</v>
      </c>
      <c r="R21" s="188">
        <f t="shared" ref="R21" si="7">SUM(R22:R34)</f>
        <v>807115</v>
      </c>
      <c r="S21" s="188">
        <f t="shared" ref="S21:T21" si="8">SUM(S22:S34)</f>
        <v>530648</v>
      </c>
      <c r="T21" s="11">
        <f t="shared" si="8"/>
        <v>499669</v>
      </c>
      <c r="U21" s="12">
        <v>465472</v>
      </c>
      <c r="V21" s="188">
        <f t="shared" si="6"/>
        <v>182512</v>
      </c>
      <c r="W21" s="188">
        <f t="shared" si="6"/>
        <v>240971</v>
      </c>
      <c r="X21" s="188">
        <f t="shared" si="6"/>
        <v>171841</v>
      </c>
      <c r="Y21" s="188">
        <f t="shared" si="6"/>
        <v>220862</v>
      </c>
      <c r="Z21" s="188">
        <f t="shared" si="6"/>
        <v>210255</v>
      </c>
      <c r="AA21" s="188">
        <f t="shared" si="6"/>
        <v>239546</v>
      </c>
      <c r="AB21" s="188">
        <f t="shared" si="6"/>
        <v>183171</v>
      </c>
      <c r="AC21" s="188">
        <f t="shared" si="6"/>
        <v>378951</v>
      </c>
      <c r="AD21" s="188">
        <f t="shared" si="6"/>
        <v>388836</v>
      </c>
      <c r="AE21" s="188">
        <f t="shared" si="6"/>
        <v>400688</v>
      </c>
      <c r="AF21" s="188">
        <f t="shared" si="6"/>
        <v>323149</v>
      </c>
      <c r="AG21" s="188">
        <f t="shared" si="6"/>
        <v>336684</v>
      </c>
      <c r="AH21" s="188">
        <f t="shared" si="6"/>
        <v>344260</v>
      </c>
      <c r="AI21" s="188">
        <f t="shared" si="6"/>
        <v>368733</v>
      </c>
      <c r="AJ21" s="188">
        <f t="shared" si="6"/>
        <v>340207</v>
      </c>
      <c r="AK21" s="188">
        <f t="shared" si="6"/>
        <v>378626</v>
      </c>
      <c r="AL21" s="188">
        <f t="shared" si="6"/>
        <v>443119</v>
      </c>
      <c r="AM21" s="188">
        <f t="shared" si="6"/>
        <v>453464</v>
      </c>
      <c r="AN21" s="188">
        <f t="shared" si="6"/>
        <v>438689</v>
      </c>
      <c r="AO21" s="188">
        <f t="shared" si="6"/>
        <v>485156</v>
      </c>
      <c r="AP21" s="188">
        <f t="shared" si="6"/>
        <v>523684</v>
      </c>
      <c r="AQ21" s="188">
        <f t="shared" si="6"/>
        <v>562231</v>
      </c>
      <c r="AR21" s="188">
        <f t="shared" si="6"/>
        <v>471632</v>
      </c>
      <c r="AS21" s="188">
        <f t="shared" si="6"/>
        <v>492454</v>
      </c>
      <c r="AT21" s="188">
        <f t="shared" si="6"/>
        <v>583701</v>
      </c>
      <c r="AU21" s="188">
        <f t="shared" si="6"/>
        <v>602030</v>
      </c>
      <c r="AV21" s="188">
        <f t="shared" si="6"/>
        <v>524879</v>
      </c>
      <c r="AW21" s="188">
        <f t="shared" si="6"/>
        <v>560561</v>
      </c>
      <c r="AX21" s="188">
        <f t="shared" si="6"/>
        <v>592267</v>
      </c>
      <c r="AY21" s="188">
        <f t="shared" si="6"/>
        <v>615195</v>
      </c>
      <c r="AZ21" s="188">
        <f t="shared" si="6"/>
        <v>513212</v>
      </c>
      <c r="BA21" s="188">
        <f t="shared" si="6"/>
        <v>550418</v>
      </c>
      <c r="BB21" s="188">
        <f t="shared" si="6"/>
        <v>612468</v>
      </c>
      <c r="BC21" s="188">
        <f t="shared" si="6"/>
        <v>693339</v>
      </c>
      <c r="BD21" s="188">
        <f t="shared" si="6"/>
        <v>618212</v>
      </c>
      <c r="BE21" s="188">
        <f t="shared" si="6"/>
        <v>636942</v>
      </c>
      <c r="BF21" s="188">
        <f t="shared" si="6"/>
        <v>733234</v>
      </c>
      <c r="BG21" s="188">
        <f t="shared" si="6"/>
        <v>771937.58052000008</v>
      </c>
      <c r="BH21" s="188">
        <v>645424</v>
      </c>
      <c r="BI21" s="188">
        <f t="shared" si="6"/>
        <v>670703</v>
      </c>
      <c r="BJ21" s="188">
        <v>740208</v>
      </c>
      <c r="BK21" s="188">
        <v>808440</v>
      </c>
      <c r="BL21" s="188">
        <v>733398</v>
      </c>
      <c r="BM21" s="188">
        <v>773362</v>
      </c>
      <c r="BN21" s="188">
        <f>SUM(BN22:BN34)</f>
        <v>870367</v>
      </c>
      <c r="BO21" s="188">
        <f t="shared" ref="BO21:BR21" si="9">SUM(BO22:BO34)</f>
        <v>844358</v>
      </c>
      <c r="BP21" s="188">
        <f t="shared" si="9"/>
        <v>736318.02899999998</v>
      </c>
      <c r="BQ21" s="188">
        <f t="shared" si="9"/>
        <v>807115</v>
      </c>
      <c r="BR21" s="188">
        <f t="shared" si="9"/>
        <v>737435</v>
      </c>
      <c r="BS21" s="188">
        <f t="shared" ref="BS21:BY21" si="10">SUM(BS22:BS34)</f>
        <v>756859</v>
      </c>
      <c r="BT21" s="188">
        <f t="shared" ref="BT21" si="11">SUM(BT22:BT34)</f>
        <v>663432</v>
      </c>
      <c r="BU21" s="188">
        <f t="shared" si="10"/>
        <v>530648</v>
      </c>
      <c r="BV21" s="11">
        <f t="shared" si="10"/>
        <v>669026</v>
      </c>
      <c r="BW21" s="11">
        <f t="shared" si="10"/>
        <v>608148</v>
      </c>
      <c r="BX21" s="11">
        <f t="shared" si="10"/>
        <v>489492</v>
      </c>
      <c r="BY21" s="11">
        <f t="shared" si="10"/>
        <v>499669</v>
      </c>
      <c r="BZ21" s="11">
        <v>564259</v>
      </c>
      <c r="CA21" s="11">
        <v>600967</v>
      </c>
      <c r="CB21" s="11">
        <v>476799</v>
      </c>
      <c r="CC21" s="12">
        <v>465472</v>
      </c>
      <c r="CD21" s="327"/>
    </row>
    <row r="22" spans="1:82" ht="13.8">
      <c r="A22" s="20"/>
      <c r="B22" s="361"/>
      <c r="C22" s="21" t="s">
        <v>33</v>
      </c>
      <c r="D22" s="189">
        <v>328</v>
      </c>
      <c r="E22" s="189">
        <v>374</v>
      </c>
      <c r="F22" s="189">
        <v>425</v>
      </c>
      <c r="G22" s="189">
        <v>438</v>
      </c>
      <c r="H22" s="189">
        <v>260</v>
      </c>
      <c r="I22" s="189">
        <v>253</v>
      </c>
      <c r="J22" s="189">
        <v>166</v>
      </c>
      <c r="K22" s="189">
        <v>120</v>
      </c>
      <c r="L22" s="189">
        <v>135</v>
      </c>
      <c r="M22" s="189">
        <v>57</v>
      </c>
      <c r="N22" s="189">
        <v>56</v>
      </c>
      <c r="O22" s="189">
        <v>64</v>
      </c>
      <c r="P22" s="189">
        <v>47</v>
      </c>
      <c r="Q22" s="189">
        <v>11</v>
      </c>
      <c r="R22" s="189">
        <v>15</v>
      </c>
      <c r="S22" s="189">
        <v>0</v>
      </c>
      <c r="T22" s="15">
        <v>0</v>
      </c>
      <c r="U22" s="16">
        <v>0</v>
      </c>
      <c r="V22" s="189">
        <v>433</v>
      </c>
      <c r="W22" s="189">
        <v>434</v>
      </c>
      <c r="X22" s="189">
        <v>433</v>
      </c>
      <c r="Y22" s="189">
        <v>438</v>
      </c>
      <c r="Z22" s="189">
        <v>430</v>
      </c>
      <c r="AA22" s="189">
        <v>292</v>
      </c>
      <c r="AB22" s="189">
        <v>283</v>
      </c>
      <c r="AC22" s="189">
        <v>260</v>
      </c>
      <c r="AD22" s="189">
        <v>266</v>
      </c>
      <c r="AE22" s="189">
        <v>278</v>
      </c>
      <c r="AF22" s="189">
        <v>325</v>
      </c>
      <c r="AG22" s="189">
        <v>253</v>
      </c>
      <c r="AH22" s="189">
        <v>266</v>
      </c>
      <c r="AI22" s="189">
        <v>176</v>
      </c>
      <c r="AJ22" s="189">
        <v>180</v>
      </c>
      <c r="AK22" s="189">
        <v>166</v>
      </c>
      <c r="AL22" s="189">
        <v>142</v>
      </c>
      <c r="AM22" s="189">
        <v>147</v>
      </c>
      <c r="AN22" s="189">
        <v>127</v>
      </c>
      <c r="AO22" s="189">
        <v>120</v>
      </c>
      <c r="AP22" s="189">
        <v>180</v>
      </c>
      <c r="AQ22" s="189">
        <v>133</v>
      </c>
      <c r="AR22" s="189">
        <v>145</v>
      </c>
      <c r="AS22" s="189">
        <v>135</v>
      </c>
      <c r="AT22" s="189">
        <v>71</v>
      </c>
      <c r="AU22" s="189">
        <v>73</v>
      </c>
      <c r="AV22" s="189">
        <v>67</v>
      </c>
      <c r="AW22" s="189">
        <v>57</v>
      </c>
      <c r="AX22" s="189">
        <v>60</v>
      </c>
      <c r="AY22" s="189">
        <v>53</v>
      </c>
      <c r="AZ22" s="189">
        <v>54</v>
      </c>
      <c r="BA22" s="189">
        <v>56</v>
      </c>
      <c r="BB22" s="189">
        <v>54</v>
      </c>
      <c r="BC22" s="189">
        <v>60</v>
      </c>
      <c r="BD22" s="189">
        <v>64</v>
      </c>
      <c r="BE22" s="189">
        <v>64</v>
      </c>
      <c r="BF22" s="189">
        <v>52</v>
      </c>
      <c r="BG22" s="189">
        <v>47</v>
      </c>
      <c r="BH22" s="189">
        <v>46</v>
      </c>
      <c r="BI22" s="189">
        <f t="shared" ref="BI22:BI34" si="12">+P22</f>
        <v>47</v>
      </c>
      <c r="BJ22" s="189">
        <v>13</v>
      </c>
      <c r="BK22" s="189">
        <v>16</v>
      </c>
      <c r="BL22" s="189">
        <v>15</v>
      </c>
      <c r="BM22" s="189">
        <v>11</v>
      </c>
      <c r="BN22" s="189">
        <v>26</v>
      </c>
      <c r="BO22" s="189">
        <v>20</v>
      </c>
      <c r="BP22" s="189">
        <v>15</v>
      </c>
      <c r="BQ22" s="189">
        <v>15</v>
      </c>
      <c r="BR22" s="189">
        <v>7</v>
      </c>
      <c r="BS22" s="189">
        <v>10</v>
      </c>
      <c r="BT22" s="189">
        <v>10</v>
      </c>
      <c r="BU22" s="189">
        <v>0</v>
      </c>
      <c r="BV22" s="15">
        <v>0</v>
      </c>
      <c r="BW22" s="15">
        <v>0</v>
      </c>
      <c r="BX22" s="15">
        <v>1</v>
      </c>
      <c r="BY22" s="15">
        <v>0</v>
      </c>
      <c r="BZ22" s="15">
        <v>0</v>
      </c>
      <c r="CA22" s="15">
        <v>0</v>
      </c>
      <c r="CB22" s="15">
        <v>0</v>
      </c>
      <c r="CC22" s="16">
        <v>0</v>
      </c>
      <c r="CD22" s="327"/>
    </row>
    <row r="23" spans="1:82" s="139" customFormat="1" ht="15.6">
      <c r="A23" s="129"/>
      <c r="B23" s="364"/>
      <c r="C23" s="21" t="s">
        <v>34</v>
      </c>
      <c r="D23" s="189">
        <v>0</v>
      </c>
      <c r="E23" s="189">
        <v>5243</v>
      </c>
      <c r="F23" s="189">
        <v>2365</v>
      </c>
      <c r="G23" s="189">
        <v>621</v>
      </c>
      <c r="H23" s="189">
        <v>0</v>
      </c>
      <c r="I23" s="189">
        <v>4837</v>
      </c>
      <c r="J23" s="189">
        <v>10797</v>
      </c>
      <c r="K23" s="189">
        <v>8378</v>
      </c>
      <c r="L23" s="189">
        <v>369</v>
      </c>
      <c r="M23" s="189">
        <v>428</v>
      </c>
      <c r="N23" s="189">
        <v>0</v>
      </c>
      <c r="O23" s="189">
        <v>0</v>
      </c>
      <c r="P23" s="189">
        <v>4132</v>
      </c>
      <c r="Q23" s="189">
        <v>0</v>
      </c>
      <c r="R23" s="189">
        <v>364</v>
      </c>
      <c r="S23" s="189">
        <v>6652</v>
      </c>
      <c r="T23" s="15">
        <v>5675</v>
      </c>
      <c r="U23" s="16">
        <v>0</v>
      </c>
      <c r="V23" s="189">
        <v>146</v>
      </c>
      <c r="W23" s="189">
        <v>9</v>
      </c>
      <c r="X23" s="189">
        <v>0</v>
      </c>
      <c r="Y23" s="189">
        <v>621</v>
      </c>
      <c r="Z23" s="189">
        <v>0</v>
      </c>
      <c r="AA23" s="189">
        <v>0</v>
      </c>
      <c r="AB23" s="189">
        <v>0</v>
      </c>
      <c r="AC23" s="189">
        <v>0</v>
      </c>
      <c r="AD23" s="189">
        <v>0</v>
      </c>
      <c r="AE23" s="189">
        <v>111</v>
      </c>
      <c r="AF23" s="189">
        <v>1578</v>
      </c>
      <c r="AG23" s="189">
        <v>4837</v>
      </c>
      <c r="AH23" s="189">
        <v>2511</v>
      </c>
      <c r="AI23" s="189">
        <v>3970</v>
      </c>
      <c r="AJ23" s="189">
        <v>5166</v>
      </c>
      <c r="AK23" s="189">
        <v>10797</v>
      </c>
      <c r="AL23" s="189">
        <v>6138</v>
      </c>
      <c r="AM23" s="189">
        <v>6974</v>
      </c>
      <c r="AN23" s="189">
        <v>6853</v>
      </c>
      <c r="AO23" s="189">
        <v>8378</v>
      </c>
      <c r="AP23" s="189">
        <v>2808</v>
      </c>
      <c r="AQ23" s="189">
        <v>77</v>
      </c>
      <c r="AR23" s="189">
        <v>213</v>
      </c>
      <c r="AS23" s="189">
        <v>369</v>
      </c>
      <c r="AT23" s="189">
        <v>490</v>
      </c>
      <c r="AU23" s="189">
        <v>234</v>
      </c>
      <c r="AV23" s="189">
        <v>300</v>
      </c>
      <c r="AW23" s="189">
        <v>428</v>
      </c>
      <c r="AX23" s="189">
        <v>488</v>
      </c>
      <c r="AY23" s="189">
        <v>0</v>
      </c>
      <c r="AZ23" s="189">
        <v>24</v>
      </c>
      <c r="BA23" s="189">
        <v>0</v>
      </c>
      <c r="BB23" s="189">
        <v>0</v>
      </c>
      <c r="BC23" s="189">
        <v>0</v>
      </c>
      <c r="BD23" s="189">
        <v>0</v>
      </c>
      <c r="BE23" s="189">
        <v>0</v>
      </c>
      <c r="BF23" s="189">
        <v>0</v>
      </c>
      <c r="BG23" s="189">
        <v>0</v>
      </c>
      <c r="BH23" s="189">
        <v>114</v>
      </c>
      <c r="BI23" s="189">
        <f t="shared" si="12"/>
        <v>4132</v>
      </c>
      <c r="BJ23" s="189">
        <v>0</v>
      </c>
      <c r="BK23" s="189">
        <v>0</v>
      </c>
      <c r="BL23" s="189">
        <v>0</v>
      </c>
      <c r="BM23" s="189">
        <v>0</v>
      </c>
      <c r="BN23" s="189">
        <v>0</v>
      </c>
      <c r="BO23" s="189">
        <v>256</v>
      </c>
      <c r="BP23" s="189">
        <v>615</v>
      </c>
      <c r="BQ23" s="189">
        <v>364</v>
      </c>
      <c r="BR23" s="189">
        <v>179</v>
      </c>
      <c r="BS23" s="189">
        <v>476</v>
      </c>
      <c r="BT23" s="189">
        <v>2138</v>
      </c>
      <c r="BU23" s="189">
        <v>6652</v>
      </c>
      <c r="BV23" s="15">
        <v>105</v>
      </c>
      <c r="BW23" s="15">
        <v>5120</v>
      </c>
      <c r="BX23" s="15">
        <v>11194</v>
      </c>
      <c r="BY23" s="15">
        <v>5675</v>
      </c>
      <c r="BZ23" s="15">
        <v>55</v>
      </c>
      <c r="CA23" s="15">
        <v>2</v>
      </c>
      <c r="CB23" s="15">
        <v>2</v>
      </c>
      <c r="CC23" s="16">
        <v>0</v>
      </c>
      <c r="CD23" s="327"/>
    </row>
    <row r="24" spans="1:82" ht="13.8">
      <c r="A24" s="20"/>
      <c r="B24" s="364"/>
      <c r="C24" s="21" t="s">
        <v>35</v>
      </c>
      <c r="D24" s="189">
        <v>29078</v>
      </c>
      <c r="E24" s="189">
        <v>19846</v>
      </c>
      <c r="F24" s="189">
        <v>22869</v>
      </c>
      <c r="G24" s="189">
        <v>81416</v>
      </c>
      <c r="H24" s="189">
        <v>30955</v>
      </c>
      <c r="I24" s="189">
        <v>74082</v>
      </c>
      <c r="J24" s="189">
        <v>56037</v>
      </c>
      <c r="K24" s="189">
        <v>76301</v>
      </c>
      <c r="L24" s="189">
        <v>131557</v>
      </c>
      <c r="M24" s="189">
        <v>113262</v>
      </c>
      <c r="N24" s="189">
        <v>63886</v>
      </c>
      <c r="O24" s="189">
        <v>69437</v>
      </c>
      <c r="P24" s="189">
        <v>45243</v>
      </c>
      <c r="Q24" s="189">
        <v>55229</v>
      </c>
      <c r="R24" s="189">
        <v>177077</v>
      </c>
      <c r="S24" s="189">
        <v>79348</v>
      </c>
      <c r="T24" s="15">
        <v>74412</v>
      </c>
      <c r="U24" s="16">
        <v>68795</v>
      </c>
      <c r="V24" s="189">
        <v>31999</v>
      </c>
      <c r="W24" s="189">
        <v>27005</v>
      </c>
      <c r="X24" s="189">
        <v>31912</v>
      </c>
      <c r="Y24" s="189">
        <v>81416</v>
      </c>
      <c r="Z24" s="189">
        <v>47014</v>
      </c>
      <c r="AA24" s="189">
        <v>50268</v>
      </c>
      <c r="AB24" s="189">
        <v>51511</v>
      </c>
      <c r="AC24" s="189">
        <v>30955</v>
      </c>
      <c r="AD24" s="189">
        <v>83204</v>
      </c>
      <c r="AE24" s="189">
        <v>101743</v>
      </c>
      <c r="AF24" s="189">
        <v>72237</v>
      </c>
      <c r="AG24" s="189">
        <v>74082</v>
      </c>
      <c r="AH24" s="189">
        <v>65238</v>
      </c>
      <c r="AI24" s="189">
        <v>56985</v>
      </c>
      <c r="AJ24" s="189">
        <v>63627</v>
      </c>
      <c r="AK24" s="189">
        <v>56037</v>
      </c>
      <c r="AL24" s="189">
        <v>77953</v>
      </c>
      <c r="AM24" s="189">
        <v>69763</v>
      </c>
      <c r="AN24" s="189">
        <v>71559</v>
      </c>
      <c r="AO24" s="189">
        <v>76301</v>
      </c>
      <c r="AP24" s="189">
        <v>130387</v>
      </c>
      <c r="AQ24" s="189">
        <v>103868</v>
      </c>
      <c r="AR24" s="189">
        <v>119374</v>
      </c>
      <c r="AS24" s="189">
        <v>131557</v>
      </c>
      <c r="AT24" s="189">
        <v>99202</v>
      </c>
      <c r="AU24" s="189">
        <v>99965</v>
      </c>
      <c r="AV24" s="189">
        <v>100579</v>
      </c>
      <c r="AW24" s="189">
        <v>113262</v>
      </c>
      <c r="AX24" s="189">
        <v>165033</v>
      </c>
      <c r="AY24" s="189">
        <v>88859</v>
      </c>
      <c r="AZ24" s="189">
        <v>63558</v>
      </c>
      <c r="BA24" s="189">
        <v>63886</v>
      </c>
      <c r="BB24" s="189">
        <v>87399</v>
      </c>
      <c r="BC24" s="189">
        <v>68509</v>
      </c>
      <c r="BD24" s="189">
        <v>78747</v>
      </c>
      <c r="BE24" s="189">
        <v>69437</v>
      </c>
      <c r="BF24" s="189">
        <v>66452</v>
      </c>
      <c r="BG24" s="189">
        <v>73153.970910000004</v>
      </c>
      <c r="BH24" s="189">
        <v>56169</v>
      </c>
      <c r="BI24" s="189">
        <f t="shared" si="12"/>
        <v>45243</v>
      </c>
      <c r="BJ24" s="189">
        <v>68068</v>
      </c>
      <c r="BK24" s="189">
        <v>62097</v>
      </c>
      <c r="BL24" s="189">
        <v>43938</v>
      </c>
      <c r="BM24" s="189">
        <v>55229</v>
      </c>
      <c r="BN24" s="189">
        <v>69171</v>
      </c>
      <c r="BO24" s="189">
        <v>65754</v>
      </c>
      <c r="BP24" s="189">
        <v>149897.02900000001</v>
      </c>
      <c r="BQ24" s="189">
        <v>177077</v>
      </c>
      <c r="BR24" s="189">
        <v>94237</v>
      </c>
      <c r="BS24" s="189">
        <v>93284</v>
      </c>
      <c r="BT24" s="189">
        <v>92903</v>
      </c>
      <c r="BU24" s="189">
        <v>79348</v>
      </c>
      <c r="BV24" s="15">
        <v>92298</v>
      </c>
      <c r="BW24" s="15">
        <v>100485</v>
      </c>
      <c r="BX24" s="15">
        <v>70158</v>
      </c>
      <c r="BY24" s="15">
        <v>74412</v>
      </c>
      <c r="BZ24" s="15">
        <v>89081</v>
      </c>
      <c r="CA24" s="15">
        <v>107825</v>
      </c>
      <c r="CB24" s="15">
        <v>92381</v>
      </c>
      <c r="CC24" s="16">
        <v>68795</v>
      </c>
      <c r="CD24" s="327"/>
    </row>
    <row r="25" spans="1:82" ht="13.8">
      <c r="A25" s="20"/>
      <c r="B25" s="364"/>
      <c r="C25" s="21" t="s">
        <v>195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  <c r="N25" s="189">
        <v>0</v>
      </c>
      <c r="O25" s="189">
        <v>0</v>
      </c>
      <c r="P25" s="189">
        <v>190</v>
      </c>
      <c r="Q25" s="189">
        <v>137</v>
      </c>
      <c r="R25" s="189">
        <v>71</v>
      </c>
      <c r="S25" s="189">
        <v>94</v>
      </c>
      <c r="T25" s="15">
        <v>120</v>
      </c>
      <c r="U25" s="16">
        <v>91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  <c r="AB25" s="189">
        <v>0</v>
      </c>
      <c r="AC25" s="189">
        <v>0</v>
      </c>
      <c r="AD25" s="189">
        <v>0</v>
      </c>
      <c r="AE25" s="189">
        <v>0</v>
      </c>
      <c r="AF25" s="189">
        <v>0</v>
      </c>
      <c r="AG25" s="189">
        <v>0</v>
      </c>
      <c r="AH25" s="189">
        <v>0</v>
      </c>
      <c r="AI25" s="189">
        <v>0</v>
      </c>
      <c r="AJ25" s="189">
        <v>0</v>
      </c>
      <c r="AK25" s="189">
        <v>0</v>
      </c>
      <c r="AL25" s="189">
        <v>0</v>
      </c>
      <c r="AM25" s="189">
        <v>0</v>
      </c>
      <c r="AN25" s="189">
        <v>0</v>
      </c>
      <c r="AO25" s="189">
        <v>0</v>
      </c>
      <c r="AP25" s="189">
        <v>0</v>
      </c>
      <c r="AQ25" s="189">
        <v>0</v>
      </c>
      <c r="AR25" s="189">
        <v>0</v>
      </c>
      <c r="AS25" s="189">
        <v>0</v>
      </c>
      <c r="AT25" s="189">
        <v>0</v>
      </c>
      <c r="AU25" s="189">
        <v>0</v>
      </c>
      <c r="AV25" s="189">
        <v>0</v>
      </c>
      <c r="AW25" s="189">
        <v>0</v>
      </c>
      <c r="AX25" s="189">
        <v>0</v>
      </c>
      <c r="AY25" s="189">
        <v>0</v>
      </c>
      <c r="AZ25" s="189">
        <v>0</v>
      </c>
      <c r="BA25" s="189">
        <v>0</v>
      </c>
      <c r="BB25" s="189">
        <v>0</v>
      </c>
      <c r="BC25" s="189">
        <v>0</v>
      </c>
      <c r="BD25" s="189">
        <v>0</v>
      </c>
      <c r="BE25" s="189">
        <v>0</v>
      </c>
      <c r="BF25" s="189">
        <v>396</v>
      </c>
      <c r="BG25" s="189">
        <v>391.60960999999952</v>
      </c>
      <c r="BH25" s="189">
        <v>236.86810999999898</v>
      </c>
      <c r="BI25" s="189">
        <f t="shared" si="12"/>
        <v>190</v>
      </c>
      <c r="BJ25" s="189">
        <v>239</v>
      </c>
      <c r="BK25" s="189">
        <v>223</v>
      </c>
      <c r="BL25" s="189">
        <v>293</v>
      </c>
      <c r="BM25" s="189">
        <v>137</v>
      </c>
      <c r="BN25" s="189">
        <v>139</v>
      </c>
      <c r="BO25" s="189">
        <v>118</v>
      </c>
      <c r="BP25" s="189">
        <v>74</v>
      </c>
      <c r="BQ25" s="189">
        <v>71</v>
      </c>
      <c r="BR25" s="189">
        <v>18</v>
      </c>
      <c r="BS25" s="189">
        <v>34</v>
      </c>
      <c r="BT25" s="189">
        <v>101</v>
      </c>
      <c r="BU25" s="189">
        <v>94</v>
      </c>
      <c r="BV25" s="15">
        <v>78</v>
      </c>
      <c r="BW25" s="15">
        <v>87</v>
      </c>
      <c r="BX25" s="15">
        <v>93</v>
      </c>
      <c r="BY25" s="15">
        <v>120</v>
      </c>
      <c r="BZ25" s="15">
        <v>118</v>
      </c>
      <c r="CA25" s="15">
        <v>108</v>
      </c>
      <c r="CB25" s="15">
        <v>100</v>
      </c>
      <c r="CC25" s="16">
        <v>91</v>
      </c>
      <c r="CD25" s="327"/>
    </row>
    <row r="26" spans="1:82" ht="13.8">
      <c r="A26" s="20"/>
      <c r="B26" s="364"/>
      <c r="C26" s="21" t="s">
        <v>185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1215</v>
      </c>
      <c r="P26" s="189">
        <v>2415</v>
      </c>
      <c r="Q26" s="189">
        <v>1696</v>
      </c>
      <c r="R26" s="189">
        <v>2412</v>
      </c>
      <c r="S26" s="189">
        <v>1949</v>
      </c>
      <c r="T26" s="15">
        <v>1260</v>
      </c>
      <c r="U26" s="16">
        <v>1476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  <c r="AB26" s="189">
        <v>0</v>
      </c>
      <c r="AC26" s="189">
        <v>0</v>
      </c>
      <c r="AD26" s="189">
        <v>0</v>
      </c>
      <c r="AE26" s="189">
        <v>0</v>
      </c>
      <c r="AF26" s="189">
        <v>0</v>
      </c>
      <c r="AG26" s="189">
        <v>0</v>
      </c>
      <c r="AH26" s="189">
        <v>0</v>
      </c>
      <c r="AI26" s="189">
        <v>0</v>
      </c>
      <c r="AJ26" s="189">
        <v>0</v>
      </c>
      <c r="AK26" s="189">
        <v>0</v>
      </c>
      <c r="AL26" s="189">
        <v>0</v>
      </c>
      <c r="AM26" s="189">
        <v>0</v>
      </c>
      <c r="AN26" s="189">
        <v>0</v>
      </c>
      <c r="AO26" s="189">
        <v>0</v>
      </c>
      <c r="AP26" s="189">
        <v>0</v>
      </c>
      <c r="AQ26" s="189">
        <v>0</v>
      </c>
      <c r="AR26" s="189">
        <v>0</v>
      </c>
      <c r="AS26" s="189">
        <v>0</v>
      </c>
      <c r="AT26" s="189">
        <v>0</v>
      </c>
      <c r="AU26" s="189">
        <v>0</v>
      </c>
      <c r="AV26" s="189">
        <v>0</v>
      </c>
      <c r="AW26" s="189">
        <v>0</v>
      </c>
      <c r="AX26" s="189">
        <v>0</v>
      </c>
      <c r="AY26" s="189">
        <v>0</v>
      </c>
      <c r="AZ26" s="189">
        <v>0</v>
      </c>
      <c r="BA26" s="189">
        <v>0</v>
      </c>
      <c r="BB26" s="189">
        <v>0</v>
      </c>
      <c r="BC26" s="189">
        <v>1946</v>
      </c>
      <c r="BD26" s="189">
        <v>2122</v>
      </c>
      <c r="BE26" s="189">
        <v>1215</v>
      </c>
      <c r="BF26" s="189">
        <v>2007</v>
      </c>
      <c r="BG26" s="189">
        <v>2503</v>
      </c>
      <c r="BH26" s="189">
        <v>1797</v>
      </c>
      <c r="BI26" s="189">
        <f t="shared" si="12"/>
        <v>2415</v>
      </c>
      <c r="BJ26" s="189">
        <v>1856</v>
      </c>
      <c r="BK26" s="189">
        <v>3048</v>
      </c>
      <c r="BL26" s="189">
        <v>2786</v>
      </c>
      <c r="BM26" s="189">
        <v>1696</v>
      </c>
      <c r="BN26" s="189">
        <v>2582</v>
      </c>
      <c r="BO26" s="189">
        <v>2760</v>
      </c>
      <c r="BP26" s="189">
        <v>3088</v>
      </c>
      <c r="BQ26" s="189">
        <v>2412</v>
      </c>
      <c r="BR26" s="189">
        <v>1670</v>
      </c>
      <c r="BS26" s="189">
        <v>2260</v>
      </c>
      <c r="BT26" s="189">
        <v>2795</v>
      </c>
      <c r="BU26" s="189">
        <v>1949</v>
      </c>
      <c r="BV26" s="15">
        <v>2745</v>
      </c>
      <c r="BW26" s="15">
        <v>3972</v>
      </c>
      <c r="BX26" s="15">
        <v>4153</v>
      </c>
      <c r="BY26" s="15">
        <v>1260</v>
      </c>
      <c r="BZ26" s="15">
        <v>3097</v>
      </c>
      <c r="CA26" s="15">
        <v>2784</v>
      </c>
      <c r="CB26" s="15">
        <v>2871</v>
      </c>
      <c r="CC26" s="16">
        <v>1476</v>
      </c>
      <c r="CD26" s="327"/>
    </row>
    <row r="27" spans="1:82" ht="13.8" outlineLevel="1">
      <c r="A27" s="20"/>
      <c r="B27" s="364"/>
      <c r="C27" s="21" t="s">
        <v>30</v>
      </c>
      <c r="D27" s="189">
        <v>50473</v>
      </c>
      <c r="E27" s="189">
        <v>116529</v>
      </c>
      <c r="F27" s="189">
        <v>45884</v>
      </c>
      <c r="G27" s="189">
        <v>30787</v>
      </c>
      <c r="H27" s="189">
        <v>56651</v>
      </c>
      <c r="I27" s="189">
        <v>118</v>
      </c>
      <c r="J27" s="189">
        <v>118</v>
      </c>
      <c r="K27" s="189">
        <v>10503</v>
      </c>
      <c r="L27" s="189">
        <v>0</v>
      </c>
      <c r="M27" s="189">
        <v>0</v>
      </c>
      <c r="N27" s="189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5">
        <v>0</v>
      </c>
      <c r="U27" s="16">
        <v>0</v>
      </c>
      <c r="V27" s="189">
        <v>9</v>
      </c>
      <c r="W27" s="189">
        <v>141827</v>
      </c>
      <c r="X27" s="189">
        <v>81065</v>
      </c>
      <c r="Y27" s="189">
        <v>30787</v>
      </c>
      <c r="Z27" s="189">
        <v>31056</v>
      </c>
      <c r="AA27" s="189">
        <v>0</v>
      </c>
      <c r="AB27" s="189">
        <v>55880</v>
      </c>
      <c r="AC27" s="189">
        <v>56651</v>
      </c>
      <c r="AD27" s="189">
        <v>57389</v>
      </c>
      <c r="AE27" s="189">
        <v>58254</v>
      </c>
      <c r="AF27" s="189">
        <v>586</v>
      </c>
      <c r="AG27" s="189">
        <v>118</v>
      </c>
      <c r="AH27" s="189">
        <v>272</v>
      </c>
      <c r="AI27" s="189">
        <v>428</v>
      </c>
      <c r="AJ27" s="189">
        <v>586</v>
      </c>
      <c r="AK27" s="189">
        <v>118</v>
      </c>
      <c r="AL27" s="189">
        <v>272</v>
      </c>
      <c r="AM27" s="189">
        <v>428</v>
      </c>
      <c r="AN27" s="189">
        <v>586</v>
      </c>
      <c r="AO27" s="189">
        <v>10503</v>
      </c>
      <c r="AP27" s="189">
        <v>10551</v>
      </c>
      <c r="AQ27" s="189">
        <v>10573</v>
      </c>
      <c r="AR27" s="189">
        <v>10616</v>
      </c>
      <c r="AS27" s="189">
        <v>0</v>
      </c>
      <c r="AT27" s="189">
        <v>0</v>
      </c>
      <c r="AU27" s="189">
        <v>0</v>
      </c>
      <c r="AV27" s="189">
        <v>0</v>
      </c>
      <c r="AW27" s="189">
        <v>0</v>
      </c>
      <c r="AX27" s="189">
        <v>0</v>
      </c>
      <c r="AY27" s="189">
        <v>0</v>
      </c>
      <c r="AZ27" s="189">
        <v>0</v>
      </c>
      <c r="BA27" s="189">
        <v>0</v>
      </c>
      <c r="BB27" s="189">
        <v>0</v>
      </c>
      <c r="BC27" s="189">
        <v>0</v>
      </c>
      <c r="BD27" s="189">
        <v>0</v>
      </c>
      <c r="BE27" s="189">
        <v>0</v>
      </c>
      <c r="BF27" s="189">
        <v>0</v>
      </c>
      <c r="BG27" s="189">
        <v>0</v>
      </c>
      <c r="BH27" s="189">
        <v>0</v>
      </c>
      <c r="BI27" s="189">
        <f t="shared" si="12"/>
        <v>0</v>
      </c>
      <c r="BJ27" s="189">
        <v>0</v>
      </c>
      <c r="BK27" s="189">
        <v>0</v>
      </c>
      <c r="BL27" s="189">
        <v>0</v>
      </c>
      <c r="BM27" s="189">
        <v>0</v>
      </c>
      <c r="BN27" s="189">
        <v>0</v>
      </c>
      <c r="BO27" s="189">
        <v>0</v>
      </c>
      <c r="BP27" s="189">
        <v>0</v>
      </c>
      <c r="BQ27" s="189">
        <v>0</v>
      </c>
      <c r="BR27" s="189">
        <v>0</v>
      </c>
      <c r="BS27" s="189">
        <v>0</v>
      </c>
      <c r="BT27" s="189">
        <v>0</v>
      </c>
      <c r="BU27" s="189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6">
        <v>0</v>
      </c>
      <c r="CD27" s="327"/>
    </row>
    <row r="28" spans="1:82" ht="15.6">
      <c r="A28" s="20"/>
      <c r="B28" s="364"/>
      <c r="C28" s="21" t="s">
        <v>182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>
        <v>0</v>
      </c>
      <c r="N28" s="189">
        <v>0</v>
      </c>
      <c r="O28" s="189">
        <v>377502</v>
      </c>
      <c r="P28" s="189">
        <v>339143</v>
      </c>
      <c r="Q28" s="189">
        <v>305131</v>
      </c>
      <c r="R28" s="189">
        <v>277322</v>
      </c>
      <c r="S28" s="189">
        <v>63964</v>
      </c>
      <c r="T28" s="15">
        <v>171421</v>
      </c>
      <c r="U28" s="16">
        <v>262874</v>
      </c>
      <c r="V28" s="189">
        <v>0</v>
      </c>
      <c r="W28" s="189">
        <v>0</v>
      </c>
      <c r="X28" s="189">
        <v>0</v>
      </c>
      <c r="Y28" s="189">
        <v>0</v>
      </c>
      <c r="Z28" s="189">
        <v>0</v>
      </c>
      <c r="AA28" s="189">
        <v>0</v>
      </c>
      <c r="AB28" s="189">
        <v>0</v>
      </c>
      <c r="AC28" s="189">
        <v>0</v>
      </c>
      <c r="AD28" s="189">
        <v>0</v>
      </c>
      <c r="AE28" s="189">
        <v>0</v>
      </c>
      <c r="AF28" s="189">
        <v>0</v>
      </c>
      <c r="AG28" s="189">
        <v>0</v>
      </c>
      <c r="AH28" s="189">
        <v>0</v>
      </c>
      <c r="AI28" s="189">
        <v>0</v>
      </c>
      <c r="AJ28" s="189">
        <v>0</v>
      </c>
      <c r="AK28" s="189">
        <v>0</v>
      </c>
      <c r="AL28" s="189">
        <v>0</v>
      </c>
      <c r="AM28" s="189">
        <v>0</v>
      </c>
      <c r="AN28" s="189">
        <v>0</v>
      </c>
      <c r="AO28" s="189">
        <v>0</v>
      </c>
      <c r="AP28" s="189">
        <v>0</v>
      </c>
      <c r="AQ28" s="189">
        <v>0</v>
      </c>
      <c r="AR28" s="189">
        <v>0</v>
      </c>
      <c r="AS28" s="189">
        <v>0</v>
      </c>
      <c r="AT28" s="189">
        <v>0</v>
      </c>
      <c r="AU28" s="189">
        <v>0</v>
      </c>
      <c r="AV28" s="189">
        <v>0</v>
      </c>
      <c r="AW28" s="189">
        <v>0</v>
      </c>
      <c r="AX28" s="189">
        <v>0</v>
      </c>
      <c r="AY28" s="189">
        <v>0</v>
      </c>
      <c r="AZ28" s="189">
        <v>0</v>
      </c>
      <c r="BA28" s="189">
        <v>0</v>
      </c>
      <c r="BB28" s="189">
        <v>201402</v>
      </c>
      <c r="BC28" s="189">
        <v>380982</v>
      </c>
      <c r="BD28" s="189">
        <v>364221</v>
      </c>
      <c r="BE28" s="189">
        <v>377502</v>
      </c>
      <c r="BF28" s="189">
        <v>361705</v>
      </c>
      <c r="BG28" s="189">
        <v>217711</v>
      </c>
      <c r="BH28" s="189">
        <v>333693</v>
      </c>
      <c r="BI28" s="189">
        <f t="shared" si="12"/>
        <v>339143</v>
      </c>
      <c r="BJ28" s="189">
        <v>243280</v>
      </c>
      <c r="BK28" s="189">
        <v>316505</v>
      </c>
      <c r="BL28" s="189">
        <v>264147</v>
      </c>
      <c r="BM28" s="189">
        <v>305131</v>
      </c>
      <c r="BN28" s="189">
        <v>427203</v>
      </c>
      <c r="BO28" s="189">
        <v>499229</v>
      </c>
      <c r="BP28" s="189">
        <v>256081</v>
      </c>
      <c r="BQ28" s="189">
        <v>277322</v>
      </c>
      <c r="BR28" s="189">
        <v>305953</v>
      </c>
      <c r="BS28" s="189">
        <v>212276</v>
      </c>
      <c r="BT28" s="189">
        <v>138464</v>
      </c>
      <c r="BU28" s="189">
        <v>63964</v>
      </c>
      <c r="BV28" s="15">
        <v>208246</v>
      </c>
      <c r="BW28" s="15">
        <v>122609</v>
      </c>
      <c r="BX28" s="15">
        <v>252191</v>
      </c>
      <c r="BY28" s="15">
        <v>171421</v>
      </c>
      <c r="BZ28" s="15">
        <v>158088</v>
      </c>
      <c r="CA28" s="15">
        <v>102530</v>
      </c>
      <c r="CB28" s="15">
        <v>186648</v>
      </c>
      <c r="CC28" s="16">
        <v>262874</v>
      </c>
      <c r="CD28" s="327"/>
    </row>
    <row r="29" spans="1:82" ht="15.6" outlineLevel="1">
      <c r="A29" s="20"/>
      <c r="B29" s="364"/>
      <c r="C29" s="21" t="s">
        <v>239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>
        <v>0</v>
      </c>
      <c r="N29" s="189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5">
        <v>0</v>
      </c>
      <c r="U29" s="16">
        <v>0</v>
      </c>
      <c r="V29" s="189">
        <v>0</v>
      </c>
      <c r="W29" s="189">
        <v>0</v>
      </c>
      <c r="X29" s="189">
        <v>0</v>
      </c>
      <c r="Y29" s="189">
        <v>0</v>
      </c>
      <c r="Z29" s="189">
        <v>0</v>
      </c>
      <c r="AA29" s="189">
        <v>0</v>
      </c>
      <c r="AB29" s="189">
        <v>0</v>
      </c>
      <c r="AC29" s="189">
        <v>0</v>
      </c>
      <c r="AD29" s="189">
        <v>0</v>
      </c>
      <c r="AE29" s="189">
        <v>0</v>
      </c>
      <c r="AF29" s="189">
        <v>0</v>
      </c>
      <c r="AG29" s="189">
        <v>0</v>
      </c>
      <c r="AH29" s="189">
        <v>0</v>
      </c>
      <c r="AI29" s="189">
        <v>0</v>
      </c>
      <c r="AJ29" s="189">
        <v>0</v>
      </c>
      <c r="AK29" s="189">
        <v>0</v>
      </c>
      <c r="AL29" s="189">
        <v>0</v>
      </c>
      <c r="AM29" s="189">
        <v>0</v>
      </c>
      <c r="AN29" s="189">
        <v>0</v>
      </c>
      <c r="AO29" s="189">
        <v>0</v>
      </c>
      <c r="AP29" s="189">
        <v>0</v>
      </c>
      <c r="AQ29" s="189">
        <v>0</v>
      </c>
      <c r="AR29" s="189">
        <v>0</v>
      </c>
      <c r="AS29" s="189">
        <v>0</v>
      </c>
      <c r="AT29" s="189">
        <v>0</v>
      </c>
      <c r="AU29" s="189">
        <v>0</v>
      </c>
      <c r="AV29" s="189">
        <v>0</v>
      </c>
      <c r="AW29" s="189">
        <v>0</v>
      </c>
      <c r="AX29" s="189">
        <v>0</v>
      </c>
      <c r="AY29" s="189">
        <v>0</v>
      </c>
      <c r="AZ29" s="189">
        <v>0</v>
      </c>
      <c r="BA29" s="189">
        <v>0</v>
      </c>
      <c r="BB29" s="189">
        <v>0</v>
      </c>
      <c r="BC29" s="189">
        <v>0</v>
      </c>
      <c r="BD29" s="189">
        <v>0</v>
      </c>
      <c r="BE29" s="189">
        <v>0</v>
      </c>
      <c r="BF29" s="189">
        <v>0</v>
      </c>
      <c r="BG29" s="189">
        <v>0</v>
      </c>
      <c r="BH29" s="189">
        <v>0</v>
      </c>
      <c r="BI29" s="189">
        <f t="shared" si="12"/>
        <v>0</v>
      </c>
      <c r="BJ29" s="189">
        <v>0</v>
      </c>
      <c r="BK29" s="189">
        <v>0</v>
      </c>
      <c r="BL29" s="189">
        <v>655</v>
      </c>
      <c r="BM29" s="189">
        <v>0</v>
      </c>
      <c r="BN29" s="189">
        <v>0</v>
      </c>
      <c r="BO29" s="189">
        <v>0</v>
      </c>
      <c r="BP29" s="189">
        <v>0</v>
      </c>
      <c r="BQ29" s="189">
        <v>0</v>
      </c>
      <c r="BR29" s="189">
        <v>0</v>
      </c>
      <c r="BS29" s="189">
        <v>0</v>
      </c>
      <c r="BT29" s="189">
        <v>0</v>
      </c>
      <c r="BU29" s="189">
        <v>0</v>
      </c>
      <c r="BV29" s="15">
        <v>0</v>
      </c>
      <c r="BW29" s="15">
        <v>16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6">
        <v>0</v>
      </c>
      <c r="CD29" s="327"/>
    </row>
    <row r="30" spans="1:82" ht="15.6" outlineLevel="1">
      <c r="A30" s="20"/>
      <c r="B30" s="364"/>
      <c r="C30" s="21" t="s">
        <v>181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189">
        <v>0</v>
      </c>
      <c r="N30" s="189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5">
        <v>0</v>
      </c>
      <c r="U30" s="16">
        <v>0</v>
      </c>
      <c r="V30" s="189">
        <v>0</v>
      </c>
      <c r="W30" s="189">
        <v>0</v>
      </c>
      <c r="X30" s="189">
        <v>0</v>
      </c>
      <c r="Y30" s="189">
        <v>0</v>
      </c>
      <c r="Z30" s="189">
        <v>0</v>
      </c>
      <c r="AA30" s="189">
        <v>0</v>
      </c>
      <c r="AB30" s="189">
        <v>0</v>
      </c>
      <c r="AC30" s="189">
        <v>0</v>
      </c>
      <c r="AD30" s="189">
        <v>0</v>
      </c>
      <c r="AE30" s="189">
        <v>0</v>
      </c>
      <c r="AF30" s="189">
        <v>0</v>
      </c>
      <c r="AG30" s="189">
        <v>0</v>
      </c>
      <c r="AH30" s="189">
        <v>0</v>
      </c>
      <c r="AI30" s="189">
        <v>0</v>
      </c>
      <c r="AJ30" s="189">
        <v>0</v>
      </c>
      <c r="AK30" s="189">
        <v>0</v>
      </c>
      <c r="AL30" s="189">
        <v>0</v>
      </c>
      <c r="AM30" s="189">
        <v>0</v>
      </c>
      <c r="AN30" s="189">
        <v>0</v>
      </c>
      <c r="AO30" s="189">
        <v>0</v>
      </c>
      <c r="AP30" s="189">
        <v>0</v>
      </c>
      <c r="AQ30" s="189">
        <v>0</v>
      </c>
      <c r="AR30" s="189">
        <v>0</v>
      </c>
      <c r="AS30" s="189">
        <v>0</v>
      </c>
      <c r="AT30" s="189">
        <v>0</v>
      </c>
      <c r="AU30" s="189">
        <v>0</v>
      </c>
      <c r="AV30" s="189">
        <v>0</v>
      </c>
      <c r="AW30" s="189">
        <v>0</v>
      </c>
      <c r="AX30" s="189">
        <v>0</v>
      </c>
      <c r="AY30" s="189">
        <v>0</v>
      </c>
      <c r="AZ30" s="189">
        <v>0</v>
      </c>
      <c r="BA30" s="189">
        <v>0</v>
      </c>
      <c r="BB30" s="189">
        <v>0</v>
      </c>
      <c r="BC30" s="189">
        <v>0</v>
      </c>
      <c r="BD30" s="189">
        <v>0</v>
      </c>
      <c r="BE30" s="189">
        <v>0</v>
      </c>
      <c r="BF30" s="189">
        <v>0</v>
      </c>
      <c r="BG30" s="189">
        <v>0</v>
      </c>
      <c r="BH30" s="189">
        <v>0</v>
      </c>
      <c r="BI30" s="189">
        <f t="shared" si="12"/>
        <v>0</v>
      </c>
      <c r="BJ30" s="189">
        <v>0</v>
      </c>
      <c r="BK30" s="189">
        <v>0</v>
      </c>
      <c r="BL30" s="189">
        <v>0</v>
      </c>
      <c r="BM30" s="189">
        <v>0</v>
      </c>
      <c r="BN30" s="189">
        <v>0</v>
      </c>
      <c r="BO30" s="189">
        <v>0</v>
      </c>
      <c r="BP30" s="189">
        <v>0</v>
      </c>
      <c r="BQ30" s="189">
        <v>0</v>
      </c>
      <c r="BR30" s="189">
        <v>0</v>
      </c>
      <c r="BS30" s="189">
        <v>0</v>
      </c>
      <c r="BT30" s="189">
        <v>0</v>
      </c>
      <c r="BU30" s="189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6">
        <v>0</v>
      </c>
      <c r="CD30" s="327"/>
    </row>
    <row r="31" spans="1:82" ht="13.8">
      <c r="A31" s="20"/>
      <c r="B31" s="364"/>
      <c r="C31" s="21" t="s">
        <v>214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3</v>
      </c>
      <c r="K31" s="189">
        <v>0</v>
      </c>
      <c r="L31" s="189">
        <v>0</v>
      </c>
      <c r="M31" s="189">
        <v>0</v>
      </c>
      <c r="N31" s="189">
        <v>250590</v>
      </c>
      <c r="O31" s="189">
        <v>0</v>
      </c>
      <c r="P31" s="189">
        <v>4404</v>
      </c>
      <c r="Q31" s="189">
        <v>140</v>
      </c>
      <c r="R31" s="189">
        <v>530</v>
      </c>
      <c r="S31" s="189">
        <v>0</v>
      </c>
      <c r="T31" s="15">
        <v>0</v>
      </c>
      <c r="U31" s="16">
        <v>0</v>
      </c>
      <c r="V31" s="189">
        <v>0</v>
      </c>
      <c r="W31" s="189">
        <v>2170</v>
      </c>
      <c r="X31" s="189">
        <v>338</v>
      </c>
      <c r="Y31" s="189">
        <v>0</v>
      </c>
      <c r="Z31" s="189">
        <v>0</v>
      </c>
      <c r="AA31" s="189">
        <v>0</v>
      </c>
      <c r="AB31" s="189">
        <v>16</v>
      </c>
      <c r="AC31" s="189">
        <v>0</v>
      </c>
      <c r="AD31" s="189">
        <v>0</v>
      </c>
      <c r="AE31" s="189">
        <v>0</v>
      </c>
      <c r="AF31" s="189">
        <v>0</v>
      </c>
      <c r="AG31" s="189">
        <v>0</v>
      </c>
      <c r="AH31" s="189">
        <v>0</v>
      </c>
      <c r="AI31" s="189">
        <v>0</v>
      </c>
      <c r="AJ31" s="189">
        <v>0</v>
      </c>
      <c r="AK31" s="189">
        <v>3</v>
      </c>
      <c r="AL31" s="189">
        <v>0</v>
      </c>
      <c r="AM31" s="189">
        <v>0</v>
      </c>
      <c r="AN31" s="189">
        <v>7</v>
      </c>
      <c r="AO31" s="189">
        <v>0</v>
      </c>
      <c r="AP31" s="189">
        <v>6</v>
      </c>
      <c r="AQ31" s="189">
        <v>0</v>
      </c>
      <c r="AR31" s="189">
        <v>0</v>
      </c>
      <c r="AS31" s="189">
        <v>0</v>
      </c>
      <c r="AT31" s="189">
        <v>3</v>
      </c>
      <c r="AU31" s="189">
        <v>0</v>
      </c>
      <c r="AV31" s="189">
        <v>0</v>
      </c>
      <c r="AW31" s="189">
        <v>0</v>
      </c>
      <c r="AX31" s="189">
        <v>153546</v>
      </c>
      <c r="AY31" s="189">
        <v>70470</v>
      </c>
      <c r="AZ31" s="189">
        <v>162646</v>
      </c>
      <c r="BA31" s="189">
        <v>250590</v>
      </c>
      <c r="BB31" s="189">
        <v>0</v>
      </c>
      <c r="BC31" s="189">
        <v>0</v>
      </c>
      <c r="BD31" s="189">
        <v>0</v>
      </c>
      <c r="BE31" s="189">
        <v>0</v>
      </c>
      <c r="BF31" s="189">
        <v>0</v>
      </c>
      <c r="BG31" s="189">
        <v>0</v>
      </c>
      <c r="BH31" s="189">
        <v>0</v>
      </c>
      <c r="BI31" s="189">
        <f t="shared" si="12"/>
        <v>4404</v>
      </c>
      <c r="BJ31" s="189">
        <v>4397</v>
      </c>
      <c r="BK31" s="189">
        <v>4507</v>
      </c>
      <c r="BL31" s="189">
        <v>4302</v>
      </c>
      <c r="BM31" s="189">
        <v>140</v>
      </c>
      <c r="BN31" s="189">
        <v>0</v>
      </c>
      <c r="BO31" s="189">
        <v>299</v>
      </c>
      <c r="BP31" s="189">
        <v>399</v>
      </c>
      <c r="BQ31" s="189">
        <v>530</v>
      </c>
      <c r="BR31" s="189">
        <v>380</v>
      </c>
      <c r="BS31" s="189">
        <v>1000</v>
      </c>
      <c r="BT31" s="189">
        <v>150</v>
      </c>
      <c r="BU31" s="189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6">
        <v>0</v>
      </c>
      <c r="CD31" s="327"/>
    </row>
    <row r="32" spans="1:82" ht="13.8">
      <c r="A32" s="20"/>
      <c r="B32" s="364"/>
      <c r="C32" s="21" t="s">
        <v>37</v>
      </c>
      <c r="D32" s="189">
        <v>42554</v>
      </c>
      <c r="E32" s="189">
        <v>229177</v>
      </c>
      <c r="F32" s="189">
        <v>484167</v>
      </c>
      <c r="G32" s="189">
        <v>107600</v>
      </c>
      <c r="H32" s="189">
        <v>291085</v>
      </c>
      <c r="I32" s="189">
        <v>257394</v>
      </c>
      <c r="J32" s="189">
        <v>311505</v>
      </c>
      <c r="K32" s="189">
        <v>389042</v>
      </c>
      <c r="L32" s="189">
        <v>360393</v>
      </c>
      <c r="M32" s="189">
        <v>446814</v>
      </c>
      <c r="N32" s="189">
        <v>235886</v>
      </c>
      <c r="O32" s="189">
        <v>188724</v>
      </c>
      <c r="P32" s="189">
        <v>275129</v>
      </c>
      <c r="Q32" s="189">
        <v>411018</v>
      </c>
      <c r="R32" s="189">
        <v>349324</v>
      </c>
      <c r="S32" s="189">
        <v>378641</v>
      </c>
      <c r="T32" s="15">
        <v>246781</v>
      </c>
      <c r="U32" s="16">
        <v>132236</v>
      </c>
      <c r="V32" s="189">
        <v>38617</v>
      </c>
      <c r="W32" s="189">
        <v>69526</v>
      </c>
      <c r="X32" s="189">
        <v>58093</v>
      </c>
      <c r="Y32" s="189">
        <v>107600</v>
      </c>
      <c r="Z32" s="189">
        <v>131755</v>
      </c>
      <c r="AA32" s="189">
        <v>188986</v>
      </c>
      <c r="AB32" s="189">
        <v>75481</v>
      </c>
      <c r="AC32" s="189">
        <v>291085</v>
      </c>
      <c r="AD32" s="189">
        <v>247977</v>
      </c>
      <c r="AE32" s="189">
        <v>240302</v>
      </c>
      <c r="AF32" s="189">
        <v>248423</v>
      </c>
      <c r="AG32" s="189">
        <v>257394</v>
      </c>
      <c r="AH32" s="189">
        <v>275973</v>
      </c>
      <c r="AI32" s="189">
        <v>307174</v>
      </c>
      <c r="AJ32" s="189">
        <v>270648</v>
      </c>
      <c r="AK32" s="189">
        <v>311505</v>
      </c>
      <c r="AL32" s="189">
        <v>358614</v>
      </c>
      <c r="AM32" s="189">
        <v>376152</v>
      </c>
      <c r="AN32" s="189">
        <v>359557</v>
      </c>
      <c r="AO32" s="189">
        <v>389042</v>
      </c>
      <c r="AP32" s="189">
        <v>378989</v>
      </c>
      <c r="AQ32" s="189">
        <v>446773</v>
      </c>
      <c r="AR32" s="189">
        <v>341284</v>
      </c>
      <c r="AS32" s="189">
        <v>360393</v>
      </c>
      <c r="AT32" s="189">
        <v>483935</v>
      </c>
      <c r="AU32" s="189">
        <v>501758</v>
      </c>
      <c r="AV32" s="189">
        <v>423933</v>
      </c>
      <c r="AW32" s="189">
        <v>446814</v>
      </c>
      <c r="AX32" s="189">
        <v>273140</v>
      </c>
      <c r="AY32" s="189">
        <v>455813</v>
      </c>
      <c r="AZ32" s="189">
        <v>286930</v>
      </c>
      <c r="BA32" s="189">
        <v>235886</v>
      </c>
      <c r="BB32" s="189">
        <v>311462</v>
      </c>
      <c r="BC32" s="189">
        <v>241842</v>
      </c>
      <c r="BD32" s="189">
        <v>173058</v>
      </c>
      <c r="BE32" s="189">
        <v>188724</v>
      </c>
      <c r="BF32" s="189">
        <v>302622</v>
      </c>
      <c r="BG32" s="189">
        <v>478131</v>
      </c>
      <c r="BH32" s="189">
        <v>253368</v>
      </c>
      <c r="BI32" s="189">
        <f t="shared" si="12"/>
        <v>275129</v>
      </c>
      <c r="BJ32" s="189">
        <v>422355</v>
      </c>
      <c r="BK32" s="189">
        <v>422044</v>
      </c>
      <c r="BL32" s="189">
        <v>417262</v>
      </c>
      <c r="BM32" s="189">
        <v>411018</v>
      </c>
      <c r="BN32" s="189">
        <v>371246</v>
      </c>
      <c r="BO32" s="189">
        <v>275922</v>
      </c>
      <c r="BP32" s="189">
        <v>326149</v>
      </c>
      <c r="BQ32" s="189">
        <v>349324</v>
      </c>
      <c r="BR32" s="189">
        <v>334991</v>
      </c>
      <c r="BS32" s="189">
        <v>447519</v>
      </c>
      <c r="BT32" s="189">
        <v>426871</v>
      </c>
      <c r="BU32" s="189">
        <v>378641</v>
      </c>
      <c r="BV32" s="15">
        <v>365554</v>
      </c>
      <c r="BW32" s="15">
        <v>375859</v>
      </c>
      <c r="BX32" s="15">
        <v>151702</v>
      </c>
      <c r="BY32" s="15">
        <v>246781</v>
      </c>
      <c r="BZ32" s="15">
        <v>313820</v>
      </c>
      <c r="CA32" s="15">
        <v>387718</v>
      </c>
      <c r="CB32" s="15">
        <v>194797</v>
      </c>
      <c r="CC32" s="16">
        <v>132236</v>
      </c>
      <c r="CD32" s="327"/>
    </row>
    <row r="33" spans="1:82" ht="13.8" outlineLevel="1">
      <c r="A33" s="20"/>
      <c r="B33" s="364"/>
      <c r="C33" s="21" t="s">
        <v>36</v>
      </c>
      <c r="D33" s="189">
        <v>0</v>
      </c>
      <c r="E33" s="189">
        <v>0</v>
      </c>
      <c r="F33" s="189">
        <v>0</v>
      </c>
      <c r="G33" s="189">
        <v>0</v>
      </c>
      <c r="H33" s="189">
        <v>0</v>
      </c>
      <c r="I33" s="189">
        <v>0</v>
      </c>
      <c r="J33" s="189">
        <v>0</v>
      </c>
      <c r="K33" s="189">
        <v>812</v>
      </c>
      <c r="L33" s="189">
        <v>0</v>
      </c>
      <c r="M33" s="189">
        <v>0</v>
      </c>
      <c r="N33" s="189">
        <v>0</v>
      </c>
      <c r="O33" s="189">
        <v>0</v>
      </c>
      <c r="P33" s="189">
        <v>0</v>
      </c>
      <c r="Q33" s="189">
        <v>0</v>
      </c>
      <c r="R33" s="189">
        <v>0</v>
      </c>
      <c r="S33" s="189">
        <v>0</v>
      </c>
      <c r="T33" s="15">
        <v>0</v>
      </c>
      <c r="U33" s="16">
        <v>0</v>
      </c>
      <c r="V33" s="189">
        <v>0</v>
      </c>
      <c r="W33" s="189">
        <v>0</v>
      </c>
      <c r="X33" s="189">
        <v>0</v>
      </c>
      <c r="Y33" s="189">
        <v>0</v>
      </c>
      <c r="Z33" s="189">
        <v>0</v>
      </c>
      <c r="AA33" s="189">
        <v>0</v>
      </c>
      <c r="AB33" s="189">
        <v>0</v>
      </c>
      <c r="AC33" s="189">
        <v>0</v>
      </c>
      <c r="AD33" s="189">
        <v>0</v>
      </c>
      <c r="AE33" s="189">
        <v>0</v>
      </c>
      <c r="AF33" s="189">
        <v>0</v>
      </c>
      <c r="AG33" s="189">
        <v>0</v>
      </c>
      <c r="AH33" s="189">
        <v>0</v>
      </c>
      <c r="AI33" s="189">
        <v>0</v>
      </c>
      <c r="AJ33" s="189">
        <v>0</v>
      </c>
      <c r="AK33" s="189">
        <v>0</v>
      </c>
      <c r="AL33" s="189">
        <v>0</v>
      </c>
      <c r="AM33" s="189">
        <v>0</v>
      </c>
      <c r="AN33" s="189">
        <v>0</v>
      </c>
      <c r="AO33" s="189">
        <v>812</v>
      </c>
      <c r="AP33" s="189">
        <v>763</v>
      </c>
      <c r="AQ33" s="189">
        <v>807</v>
      </c>
      <c r="AR33" s="189">
        <v>0</v>
      </c>
      <c r="AS33" s="189">
        <v>0</v>
      </c>
      <c r="AT33" s="189">
        <v>0</v>
      </c>
      <c r="AU33" s="189">
        <v>0</v>
      </c>
      <c r="AV33" s="189">
        <v>0</v>
      </c>
      <c r="AW33" s="189">
        <v>0</v>
      </c>
      <c r="AX33" s="189">
        <v>0</v>
      </c>
      <c r="AY33" s="189">
        <v>0</v>
      </c>
      <c r="AZ33" s="189">
        <v>0</v>
      </c>
      <c r="BA33" s="189">
        <v>0</v>
      </c>
      <c r="BB33" s="189">
        <v>12151</v>
      </c>
      <c r="BC33" s="189">
        <v>0</v>
      </c>
      <c r="BD33" s="189">
        <v>0</v>
      </c>
      <c r="BE33" s="189">
        <v>0</v>
      </c>
      <c r="BF33" s="189">
        <v>0</v>
      </c>
      <c r="BG33" s="189">
        <v>0</v>
      </c>
      <c r="BH33" s="189">
        <v>0</v>
      </c>
      <c r="BI33" s="189">
        <f t="shared" si="12"/>
        <v>0</v>
      </c>
      <c r="BJ33" s="189">
        <v>0</v>
      </c>
      <c r="BK33" s="189">
        <v>0</v>
      </c>
      <c r="BL33" s="189">
        <v>0</v>
      </c>
      <c r="BM33" s="189">
        <v>0</v>
      </c>
      <c r="BN33" s="189">
        <v>0</v>
      </c>
      <c r="BO33" s="189">
        <v>0</v>
      </c>
      <c r="BP33" s="189">
        <v>0</v>
      </c>
      <c r="BQ33" s="189">
        <v>0</v>
      </c>
      <c r="BR33" s="189">
        <v>0</v>
      </c>
      <c r="BS33" s="189">
        <v>0</v>
      </c>
      <c r="BT33" s="189">
        <v>0</v>
      </c>
      <c r="BU33" s="189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6">
        <v>0</v>
      </c>
      <c r="CD33" s="327"/>
    </row>
    <row r="34" spans="1:82" ht="15.6" outlineLevel="2">
      <c r="A34" s="20"/>
      <c r="B34" s="364"/>
      <c r="C34" s="21" t="s">
        <v>31</v>
      </c>
      <c r="D34" s="189">
        <v>86318</v>
      </c>
      <c r="E34" s="189">
        <v>74441</v>
      </c>
      <c r="F34" s="189">
        <v>109835</v>
      </c>
      <c r="G34" s="189">
        <v>0</v>
      </c>
      <c r="H34" s="189">
        <v>0</v>
      </c>
      <c r="I34" s="189">
        <v>0</v>
      </c>
      <c r="J34" s="189">
        <v>0</v>
      </c>
      <c r="K34" s="189">
        <v>0</v>
      </c>
      <c r="L34" s="189">
        <v>0</v>
      </c>
      <c r="M34" s="189">
        <v>0</v>
      </c>
      <c r="N34" s="189">
        <v>0</v>
      </c>
      <c r="O34" s="189">
        <v>0</v>
      </c>
      <c r="P34" s="189">
        <v>0</v>
      </c>
      <c r="Q34" s="189">
        <v>0</v>
      </c>
      <c r="R34" s="189">
        <v>0</v>
      </c>
      <c r="S34" s="189">
        <v>0</v>
      </c>
      <c r="T34" s="15">
        <v>0</v>
      </c>
      <c r="U34" s="15">
        <v>0</v>
      </c>
      <c r="V34" s="189">
        <v>111308</v>
      </c>
      <c r="W34" s="189">
        <v>0</v>
      </c>
      <c r="X34" s="189">
        <v>0</v>
      </c>
      <c r="Y34" s="189">
        <v>0</v>
      </c>
      <c r="Z34" s="189">
        <v>0</v>
      </c>
      <c r="AA34" s="189">
        <v>0</v>
      </c>
      <c r="AB34" s="189">
        <v>0</v>
      </c>
      <c r="AC34" s="189">
        <v>0</v>
      </c>
      <c r="AD34" s="189">
        <v>0</v>
      </c>
      <c r="AE34" s="189">
        <v>0</v>
      </c>
      <c r="AF34" s="189">
        <v>0</v>
      </c>
      <c r="AG34" s="189">
        <v>0</v>
      </c>
      <c r="AH34" s="189">
        <v>0</v>
      </c>
      <c r="AI34" s="189">
        <v>0</v>
      </c>
      <c r="AJ34" s="189">
        <v>0</v>
      </c>
      <c r="AK34" s="189">
        <v>0</v>
      </c>
      <c r="AL34" s="189">
        <v>0</v>
      </c>
      <c r="AM34" s="189">
        <v>0</v>
      </c>
      <c r="AN34" s="189">
        <v>0</v>
      </c>
      <c r="AO34" s="189">
        <v>0</v>
      </c>
      <c r="AP34" s="189">
        <v>0</v>
      </c>
      <c r="AQ34" s="189">
        <v>0</v>
      </c>
      <c r="AR34" s="189">
        <v>0</v>
      </c>
      <c r="AS34" s="189">
        <v>0</v>
      </c>
      <c r="AT34" s="189">
        <v>0</v>
      </c>
      <c r="AU34" s="189">
        <v>0</v>
      </c>
      <c r="AV34" s="189">
        <v>0</v>
      </c>
      <c r="AW34" s="189">
        <v>0</v>
      </c>
      <c r="AX34" s="189">
        <v>0</v>
      </c>
      <c r="AY34" s="189">
        <v>0</v>
      </c>
      <c r="AZ34" s="189">
        <v>0</v>
      </c>
      <c r="BA34" s="189">
        <v>0</v>
      </c>
      <c r="BB34" s="189">
        <v>0</v>
      </c>
      <c r="BC34" s="189">
        <v>0</v>
      </c>
      <c r="BD34" s="189">
        <v>0</v>
      </c>
      <c r="BE34" s="189">
        <v>0</v>
      </c>
      <c r="BF34" s="189">
        <v>0</v>
      </c>
      <c r="BG34" s="189">
        <v>0</v>
      </c>
      <c r="BH34" s="189">
        <v>0</v>
      </c>
      <c r="BI34" s="189">
        <f t="shared" si="12"/>
        <v>0</v>
      </c>
      <c r="BJ34" s="189">
        <v>0</v>
      </c>
      <c r="BK34" s="189">
        <v>0</v>
      </c>
      <c r="BL34" s="189">
        <v>0</v>
      </c>
      <c r="BM34" s="189">
        <v>0</v>
      </c>
      <c r="BN34" s="189">
        <v>0</v>
      </c>
      <c r="BO34" s="189">
        <v>0</v>
      </c>
      <c r="BP34" s="189">
        <v>0</v>
      </c>
      <c r="BQ34" s="189">
        <v>0</v>
      </c>
      <c r="BR34" s="189">
        <v>0</v>
      </c>
      <c r="BS34" s="189">
        <v>0</v>
      </c>
      <c r="BT34" s="189">
        <v>0</v>
      </c>
      <c r="BU34" s="189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39">
        <v>0</v>
      </c>
      <c r="CD34" s="327"/>
    </row>
    <row r="35" spans="1:82" s="139" customFormat="1" ht="13.8">
      <c r="A35" s="128"/>
      <c r="B35" s="364"/>
      <c r="C35" s="132" t="s">
        <v>38</v>
      </c>
      <c r="D35" s="190">
        <v>874751</v>
      </c>
      <c r="E35" s="190">
        <v>950931</v>
      </c>
      <c r="F35" s="190">
        <v>1055551</v>
      </c>
      <c r="G35" s="190">
        <v>558526</v>
      </c>
      <c r="H35" s="190">
        <v>734242</v>
      </c>
      <c r="I35" s="190">
        <v>848714</v>
      </c>
      <c r="J35" s="190">
        <v>955174</v>
      </c>
      <c r="K35" s="190">
        <v>1058093</v>
      </c>
      <c r="L35" s="190">
        <v>1073453</v>
      </c>
      <c r="M35" s="190">
        <v>1158280</v>
      </c>
      <c r="N35" s="190">
        <v>1147205</v>
      </c>
      <c r="O35" s="190">
        <v>1217443</v>
      </c>
      <c r="P35" s="190">
        <f>+P21+P5</f>
        <v>1260176</v>
      </c>
      <c r="Q35" s="190">
        <f t="shared" ref="Q35:BQ35" si="13">+Q21+Q5</f>
        <v>1365472</v>
      </c>
      <c r="R35" s="190">
        <f t="shared" ref="R35" si="14">+R21+R5</f>
        <v>1410688</v>
      </c>
      <c r="S35" s="190">
        <f t="shared" ref="S35" si="15">+S21+S5</f>
        <v>1182256</v>
      </c>
      <c r="T35" s="190">
        <f>+T21+T5</f>
        <v>1257681</v>
      </c>
      <c r="U35" s="329">
        <v>1273384</v>
      </c>
      <c r="V35" s="190">
        <f t="shared" si="13"/>
        <v>577564</v>
      </c>
      <c r="W35" s="190">
        <f t="shared" si="13"/>
        <v>604000</v>
      </c>
      <c r="X35" s="190">
        <f t="shared" si="13"/>
        <v>534053</v>
      </c>
      <c r="Y35" s="190">
        <f t="shared" si="13"/>
        <v>558526</v>
      </c>
      <c r="Z35" s="190">
        <f t="shared" si="13"/>
        <v>606125</v>
      </c>
      <c r="AA35" s="190">
        <f t="shared" si="13"/>
        <v>633521</v>
      </c>
      <c r="AB35" s="190">
        <f t="shared" si="13"/>
        <v>532046</v>
      </c>
      <c r="AC35" s="190">
        <f t="shared" si="13"/>
        <v>734242</v>
      </c>
      <c r="AD35" s="190">
        <f t="shared" si="13"/>
        <v>902170</v>
      </c>
      <c r="AE35" s="190">
        <f t="shared" si="13"/>
        <v>916965</v>
      </c>
      <c r="AF35" s="190">
        <f t="shared" si="13"/>
        <v>841390</v>
      </c>
      <c r="AG35" s="190">
        <f t="shared" si="13"/>
        <v>848714</v>
      </c>
      <c r="AH35" s="190">
        <f t="shared" si="13"/>
        <v>923538</v>
      </c>
      <c r="AI35" s="190">
        <f t="shared" si="13"/>
        <v>937740</v>
      </c>
      <c r="AJ35" s="190">
        <f t="shared" si="13"/>
        <v>915083</v>
      </c>
      <c r="AK35" s="190">
        <f t="shared" si="13"/>
        <v>955174</v>
      </c>
      <c r="AL35" s="190">
        <f t="shared" si="13"/>
        <v>1033980</v>
      </c>
      <c r="AM35" s="190">
        <f t="shared" si="13"/>
        <v>1040704</v>
      </c>
      <c r="AN35" s="190">
        <f t="shared" si="13"/>
        <v>1025252</v>
      </c>
      <c r="AO35" s="190">
        <f t="shared" si="13"/>
        <v>1058093</v>
      </c>
      <c r="AP35" s="190">
        <f t="shared" si="13"/>
        <v>1095467</v>
      </c>
      <c r="AQ35" s="190">
        <f t="shared" si="13"/>
        <v>1134848</v>
      </c>
      <c r="AR35" s="190">
        <f t="shared" si="13"/>
        <v>1041141</v>
      </c>
      <c r="AS35" s="190">
        <f t="shared" si="13"/>
        <v>1073453</v>
      </c>
      <c r="AT35" s="190">
        <f t="shared" si="13"/>
        <v>1161162</v>
      </c>
      <c r="AU35" s="190">
        <f t="shared" si="13"/>
        <v>1182037</v>
      </c>
      <c r="AV35" s="190">
        <f t="shared" si="13"/>
        <v>1110006</v>
      </c>
      <c r="AW35" s="190">
        <f t="shared" si="13"/>
        <v>1158281</v>
      </c>
      <c r="AX35" s="190">
        <f t="shared" si="13"/>
        <v>1190034</v>
      </c>
      <c r="AY35" s="190">
        <f t="shared" si="13"/>
        <v>1212848</v>
      </c>
      <c r="AZ35" s="190">
        <f t="shared" si="13"/>
        <v>1108419</v>
      </c>
      <c r="BA35" s="190">
        <f t="shared" si="13"/>
        <v>1147205</v>
      </c>
      <c r="BB35" s="190">
        <f t="shared" si="13"/>
        <v>1193598</v>
      </c>
      <c r="BC35" s="190">
        <f t="shared" si="13"/>
        <v>1272340</v>
      </c>
      <c r="BD35" s="190">
        <f t="shared" si="13"/>
        <v>1193770</v>
      </c>
      <c r="BE35" s="190">
        <f t="shared" si="13"/>
        <v>1217443</v>
      </c>
      <c r="BF35" s="190">
        <f t="shared" si="13"/>
        <v>1331415</v>
      </c>
      <c r="BG35" s="190">
        <f t="shared" si="13"/>
        <v>1358104.3755255002</v>
      </c>
      <c r="BH35" s="190">
        <v>1231071.0259855001</v>
      </c>
      <c r="BI35" s="190">
        <f t="shared" si="13"/>
        <v>1260176</v>
      </c>
      <c r="BJ35" s="190">
        <f t="shared" si="13"/>
        <v>1328050</v>
      </c>
      <c r="BK35" s="190">
        <f t="shared" si="13"/>
        <v>1381844</v>
      </c>
      <c r="BL35" s="190">
        <f t="shared" si="13"/>
        <v>1313057</v>
      </c>
      <c r="BM35" s="190">
        <f t="shared" si="13"/>
        <v>1365472</v>
      </c>
      <c r="BN35" s="190">
        <f t="shared" si="13"/>
        <v>1475421</v>
      </c>
      <c r="BO35" s="190">
        <f t="shared" si="13"/>
        <v>1443885.02972</v>
      </c>
      <c r="BP35" s="190">
        <f t="shared" si="13"/>
        <v>1333880.69722</v>
      </c>
      <c r="BQ35" s="190">
        <f t="shared" si="13"/>
        <v>1410688</v>
      </c>
      <c r="BR35" s="190">
        <f t="shared" ref="BR35:BS35" si="16">+BR21+BR5</f>
        <v>1355652</v>
      </c>
      <c r="BS35" s="190">
        <f t="shared" si="16"/>
        <v>1365058</v>
      </c>
      <c r="BT35" s="190">
        <f t="shared" ref="BT35:BX35" si="17">+BT21+BT5</f>
        <v>1278016</v>
      </c>
      <c r="BU35" s="190">
        <f t="shared" si="17"/>
        <v>1182256</v>
      </c>
      <c r="BV35" s="190">
        <f t="shared" si="17"/>
        <v>1341887</v>
      </c>
      <c r="BW35" s="190">
        <f t="shared" si="17"/>
        <v>1290944</v>
      </c>
      <c r="BX35" s="190">
        <f t="shared" si="17"/>
        <v>1196599</v>
      </c>
      <c r="BY35" s="190">
        <f>+BY21+BY5</f>
        <v>1257681</v>
      </c>
      <c r="BZ35" s="190">
        <v>1360769</v>
      </c>
      <c r="CA35" s="190">
        <v>1393811</v>
      </c>
      <c r="CB35" s="190">
        <v>1279826</v>
      </c>
      <c r="CC35" s="329">
        <v>1273384</v>
      </c>
      <c r="CD35" s="327"/>
    </row>
    <row r="36" spans="1:82" s="139" customFormat="1" ht="13.8">
      <c r="A36" s="128"/>
      <c r="B36" s="364"/>
      <c r="C36" s="133" t="s">
        <v>249</v>
      </c>
      <c r="D36" s="188">
        <v>836619</v>
      </c>
      <c r="E36" s="188">
        <v>925939</v>
      </c>
      <c r="F36" s="188">
        <v>521808</v>
      </c>
      <c r="G36" s="188">
        <v>524726</v>
      </c>
      <c r="H36" s="188">
        <v>524492</v>
      </c>
      <c r="I36" s="188">
        <v>555549</v>
      </c>
      <c r="J36" s="188">
        <v>637056</v>
      </c>
      <c r="K36" s="188">
        <v>694503</v>
      </c>
      <c r="L36" s="188">
        <v>713369</v>
      </c>
      <c r="M36" s="188">
        <v>730903</v>
      </c>
      <c r="N36" s="188">
        <v>796519</v>
      </c>
      <c r="O36" s="188">
        <v>887800</v>
      </c>
      <c r="P36" s="188">
        <f>SUM(P37:P41)</f>
        <v>866620</v>
      </c>
      <c r="Q36" s="289">
        <f t="shared" ref="Q36:BQ36" si="18">SUM(Q37:Q41)</f>
        <v>918131</v>
      </c>
      <c r="R36" s="188">
        <f t="shared" ref="R36" si="19">SUM(R37:R41)</f>
        <v>967857</v>
      </c>
      <c r="S36" s="188">
        <f t="shared" ref="S36:T36" si="20">SUM(S37:S41)</f>
        <v>1000827</v>
      </c>
      <c r="T36" s="11">
        <f t="shared" si="20"/>
        <v>1049921</v>
      </c>
      <c r="U36" s="12">
        <v>1075220</v>
      </c>
      <c r="V36" s="188">
        <f t="shared" si="18"/>
        <v>547987</v>
      </c>
      <c r="W36" s="188">
        <f t="shared" si="18"/>
        <v>485004</v>
      </c>
      <c r="X36" s="188">
        <f t="shared" si="18"/>
        <v>507433</v>
      </c>
      <c r="Y36" s="188">
        <f t="shared" si="18"/>
        <v>524726</v>
      </c>
      <c r="Z36" s="188">
        <f t="shared" si="18"/>
        <v>562841</v>
      </c>
      <c r="AA36" s="188">
        <f t="shared" si="18"/>
        <v>460992</v>
      </c>
      <c r="AB36" s="188">
        <f t="shared" si="18"/>
        <v>499288</v>
      </c>
      <c r="AC36" s="188">
        <f t="shared" si="18"/>
        <v>524492</v>
      </c>
      <c r="AD36" s="188">
        <f t="shared" si="18"/>
        <v>560712</v>
      </c>
      <c r="AE36" s="188">
        <f t="shared" si="18"/>
        <v>525241</v>
      </c>
      <c r="AF36" s="188">
        <f t="shared" si="18"/>
        <v>537280</v>
      </c>
      <c r="AG36" s="188">
        <f t="shared" si="18"/>
        <v>555549</v>
      </c>
      <c r="AH36" s="188">
        <f t="shared" si="18"/>
        <v>600257</v>
      </c>
      <c r="AI36" s="188">
        <f t="shared" si="18"/>
        <v>583420</v>
      </c>
      <c r="AJ36" s="188">
        <f t="shared" si="18"/>
        <v>608158</v>
      </c>
      <c r="AK36" s="188">
        <f t="shared" si="18"/>
        <v>637056</v>
      </c>
      <c r="AL36" s="188">
        <f t="shared" si="18"/>
        <v>674165</v>
      </c>
      <c r="AM36" s="188">
        <f t="shared" si="18"/>
        <v>694371</v>
      </c>
      <c r="AN36" s="188">
        <f t="shared" si="18"/>
        <v>673728</v>
      </c>
      <c r="AO36" s="188">
        <f t="shared" si="18"/>
        <v>694503</v>
      </c>
      <c r="AP36" s="188">
        <f t="shared" si="18"/>
        <v>732504</v>
      </c>
      <c r="AQ36" s="188">
        <f t="shared" si="18"/>
        <v>657234</v>
      </c>
      <c r="AR36" s="188">
        <f t="shared" si="18"/>
        <v>686739</v>
      </c>
      <c r="AS36" s="188">
        <f t="shared" si="18"/>
        <v>713369</v>
      </c>
      <c r="AT36" s="188">
        <f t="shared" si="18"/>
        <v>739045</v>
      </c>
      <c r="AU36" s="188">
        <f t="shared" si="18"/>
        <v>673129</v>
      </c>
      <c r="AV36" s="188">
        <f t="shared" si="18"/>
        <v>712636</v>
      </c>
      <c r="AW36" s="188">
        <f t="shared" si="18"/>
        <v>730903</v>
      </c>
      <c r="AX36" s="188">
        <f t="shared" si="18"/>
        <v>761198</v>
      </c>
      <c r="AY36" s="188">
        <f t="shared" si="18"/>
        <v>712854</v>
      </c>
      <c r="AZ36" s="188">
        <f t="shared" si="18"/>
        <v>759788</v>
      </c>
      <c r="BA36" s="188">
        <f t="shared" si="18"/>
        <v>796519</v>
      </c>
      <c r="BB36" s="188">
        <f t="shared" si="18"/>
        <v>826608</v>
      </c>
      <c r="BC36" s="188">
        <f t="shared" si="18"/>
        <v>813089</v>
      </c>
      <c r="BD36" s="188">
        <f t="shared" si="18"/>
        <v>850617</v>
      </c>
      <c r="BE36" s="188">
        <f t="shared" si="18"/>
        <v>887800</v>
      </c>
      <c r="BF36" s="188">
        <f t="shared" si="18"/>
        <v>911884</v>
      </c>
      <c r="BG36" s="188">
        <f t="shared" si="18"/>
        <v>821207.73843550019</v>
      </c>
      <c r="BH36" s="188">
        <v>862381.91252680006</v>
      </c>
      <c r="BI36" s="188">
        <f t="shared" si="18"/>
        <v>866620</v>
      </c>
      <c r="BJ36" s="188">
        <f t="shared" si="18"/>
        <v>901577.3505399999</v>
      </c>
      <c r="BK36" s="188">
        <f t="shared" si="18"/>
        <v>845209.98725999985</v>
      </c>
      <c r="BL36" s="188">
        <f t="shared" si="18"/>
        <v>878204</v>
      </c>
      <c r="BM36" s="188">
        <f t="shared" si="18"/>
        <v>918131</v>
      </c>
      <c r="BN36" s="188">
        <f t="shared" si="18"/>
        <v>958062</v>
      </c>
      <c r="BO36" s="188">
        <f t="shared" si="18"/>
        <v>897157.95652000001</v>
      </c>
      <c r="BP36" s="188">
        <f t="shared" si="18"/>
        <v>932270.95651999989</v>
      </c>
      <c r="BQ36" s="188">
        <f t="shared" si="18"/>
        <v>967857</v>
      </c>
      <c r="BR36" s="188">
        <f t="shared" ref="BR36:BS36" si="21">SUM(BR37:BR41)</f>
        <v>1001750</v>
      </c>
      <c r="BS36" s="188">
        <f t="shared" si="21"/>
        <v>921877</v>
      </c>
      <c r="BT36" s="188">
        <f t="shared" ref="BT36:BY36" si="22">SUM(BT37:BT41)</f>
        <v>953033</v>
      </c>
      <c r="BU36" s="188">
        <f t="shared" si="22"/>
        <v>1000827</v>
      </c>
      <c r="BV36" s="11">
        <f t="shared" si="22"/>
        <v>1030976</v>
      </c>
      <c r="BW36" s="11">
        <f t="shared" si="22"/>
        <v>963629</v>
      </c>
      <c r="BX36" s="11">
        <f t="shared" si="22"/>
        <v>1006030</v>
      </c>
      <c r="BY36" s="11">
        <f t="shared" si="22"/>
        <v>1049921</v>
      </c>
      <c r="BZ36" s="11">
        <v>1078846</v>
      </c>
      <c r="CA36" s="11">
        <v>993081</v>
      </c>
      <c r="CB36" s="11">
        <v>1035182</v>
      </c>
      <c r="CC36" s="12">
        <v>1075220</v>
      </c>
      <c r="CD36" s="327"/>
    </row>
    <row r="37" spans="1:82" ht="13.8">
      <c r="A37" s="85"/>
      <c r="B37" s="364"/>
      <c r="C37" s="21" t="s">
        <v>39</v>
      </c>
      <c r="D37" s="189">
        <v>63865</v>
      </c>
      <c r="E37" s="189">
        <v>63865</v>
      </c>
      <c r="F37" s="189">
        <v>63865</v>
      </c>
      <c r="G37" s="189">
        <v>63865</v>
      </c>
      <c r="H37" s="189">
        <v>63865</v>
      </c>
      <c r="I37" s="189">
        <v>63865</v>
      </c>
      <c r="J37" s="189">
        <v>63865</v>
      </c>
      <c r="K37" s="189">
        <v>63865</v>
      </c>
      <c r="L37" s="189">
        <v>63865</v>
      </c>
      <c r="M37" s="189">
        <v>63865</v>
      </c>
      <c r="N37" s="189">
        <v>63865</v>
      </c>
      <c r="O37" s="189">
        <v>63865</v>
      </c>
      <c r="P37" s="189">
        <v>63865</v>
      </c>
      <c r="Q37" s="189">
        <v>63865</v>
      </c>
      <c r="R37" s="189">
        <v>63865</v>
      </c>
      <c r="S37" s="189">
        <v>63865</v>
      </c>
      <c r="T37" s="15">
        <v>63865</v>
      </c>
      <c r="U37" s="16">
        <v>63865</v>
      </c>
      <c r="V37" s="189">
        <v>63865</v>
      </c>
      <c r="W37" s="189">
        <v>63865</v>
      </c>
      <c r="X37" s="189">
        <v>63865</v>
      </c>
      <c r="Y37" s="189">
        <v>63865</v>
      </c>
      <c r="Z37" s="189">
        <v>63865</v>
      </c>
      <c r="AA37" s="189">
        <v>63865</v>
      </c>
      <c r="AB37" s="189">
        <v>63865</v>
      </c>
      <c r="AC37" s="189">
        <v>63865</v>
      </c>
      <c r="AD37" s="189">
        <v>63865</v>
      </c>
      <c r="AE37" s="189">
        <v>63865</v>
      </c>
      <c r="AF37" s="189">
        <v>63865</v>
      </c>
      <c r="AG37" s="189">
        <v>63865</v>
      </c>
      <c r="AH37" s="189">
        <v>63865</v>
      </c>
      <c r="AI37" s="189">
        <v>63865</v>
      </c>
      <c r="AJ37" s="189">
        <v>63865</v>
      </c>
      <c r="AK37" s="189">
        <v>63865</v>
      </c>
      <c r="AL37" s="189">
        <v>63865</v>
      </c>
      <c r="AM37" s="189">
        <v>63865</v>
      </c>
      <c r="AN37" s="189">
        <v>63865</v>
      </c>
      <c r="AO37" s="189">
        <v>63865</v>
      </c>
      <c r="AP37" s="189">
        <v>63865</v>
      </c>
      <c r="AQ37" s="189">
        <v>63865</v>
      </c>
      <c r="AR37" s="189">
        <v>63865</v>
      </c>
      <c r="AS37" s="189">
        <v>63865</v>
      </c>
      <c r="AT37" s="189">
        <v>63865</v>
      </c>
      <c r="AU37" s="189">
        <v>63865</v>
      </c>
      <c r="AV37" s="189">
        <v>63865</v>
      </c>
      <c r="AW37" s="189">
        <v>63865</v>
      </c>
      <c r="AX37" s="189">
        <v>63865</v>
      </c>
      <c r="AY37" s="189">
        <v>63865</v>
      </c>
      <c r="AZ37" s="189">
        <v>63865</v>
      </c>
      <c r="BA37" s="189">
        <v>63865</v>
      </c>
      <c r="BB37" s="189">
        <v>63865</v>
      </c>
      <c r="BC37" s="189">
        <v>63865</v>
      </c>
      <c r="BD37" s="189">
        <v>63865</v>
      </c>
      <c r="BE37" s="189">
        <v>63865</v>
      </c>
      <c r="BF37" s="189">
        <v>63865</v>
      </c>
      <c r="BG37" s="189">
        <v>63865</v>
      </c>
      <c r="BH37" s="189">
        <v>63865</v>
      </c>
      <c r="BI37" s="189">
        <f>+P37</f>
        <v>63865</v>
      </c>
      <c r="BJ37" s="189">
        <v>63865</v>
      </c>
      <c r="BK37" s="189">
        <v>63865</v>
      </c>
      <c r="BL37" s="189">
        <v>63865</v>
      </c>
      <c r="BM37" s="189">
        <v>63865</v>
      </c>
      <c r="BN37" s="189">
        <v>63865</v>
      </c>
      <c r="BO37" s="189">
        <v>63865</v>
      </c>
      <c r="BP37" s="189">
        <v>63865</v>
      </c>
      <c r="BQ37" s="189">
        <v>63865</v>
      </c>
      <c r="BR37" s="189">
        <v>63865</v>
      </c>
      <c r="BS37" s="189">
        <v>63865</v>
      </c>
      <c r="BT37" s="189">
        <v>63865</v>
      </c>
      <c r="BU37" s="189">
        <v>63865</v>
      </c>
      <c r="BV37" s="15">
        <v>63865</v>
      </c>
      <c r="BW37" s="15">
        <v>63865</v>
      </c>
      <c r="BX37" s="15">
        <v>63865</v>
      </c>
      <c r="BY37" s="15">
        <v>63865</v>
      </c>
      <c r="BZ37" s="15">
        <v>63865</v>
      </c>
      <c r="CA37" s="15">
        <v>63865</v>
      </c>
      <c r="CB37" s="15">
        <v>63865</v>
      </c>
      <c r="CC37" s="16">
        <v>63865</v>
      </c>
      <c r="CD37" s="327"/>
    </row>
    <row r="38" spans="1:82" ht="13.8">
      <c r="A38" s="85"/>
      <c r="B38" s="364"/>
      <c r="C38" s="21" t="s">
        <v>40</v>
      </c>
      <c r="D38" s="189">
        <v>1297</v>
      </c>
      <c r="E38" s="189">
        <v>919</v>
      </c>
      <c r="F38" s="189">
        <v>1453</v>
      </c>
      <c r="G38" s="189">
        <v>204</v>
      </c>
      <c r="H38" s="189">
        <v>270</v>
      </c>
      <c r="I38" s="189">
        <v>-1000</v>
      </c>
      <c r="J38" s="189">
        <v>1278</v>
      </c>
      <c r="K38" s="189">
        <v>1930</v>
      </c>
      <c r="L38" s="189">
        <v>1455</v>
      </c>
      <c r="M38" s="189">
        <v>1184</v>
      </c>
      <c r="N38" s="189">
        <v>1347</v>
      </c>
      <c r="O38" s="189">
        <v>1267</v>
      </c>
      <c r="P38" s="189">
        <v>1089</v>
      </c>
      <c r="Q38" s="189">
        <v>1063</v>
      </c>
      <c r="R38" s="189">
        <v>-5557</v>
      </c>
      <c r="S38" s="189">
        <v>-11941</v>
      </c>
      <c r="T38" s="15">
        <v>-4475</v>
      </c>
      <c r="U38" s="16">
        <v>-3624</v>
      </c>
      <c r="V38" s="189">
        <v>1024</v>
      </c>
      <c r="W38" s="189">
        <v>883</v>
      </c>
      <c r="X38" s="189">
        <v>1104</v>
      </c>
      <c r="Y38" s="189">
        <v>204</v>
      </c>
      <c r="Z38" s="189">
        <v>-281</v>
      </c>
      <c r="AA38" s="189">
        <v>-30</v>
      </c>
      <c r="AB38" s="189">
        <v>98</v>
      </c>
      <c r="AC38" s="189">
        <v>270</v>
      </c>
      <c r="AD38" s="189">
        <v>-2681</v>
      </c>
      <c r="AE38" s="189">
        <v>-1459</v>
      </c>
      <c r="AF38" s="189">
        <v>-2639</v>
      </c>
      <c r="AG38" s="189">
        <v>-1000</v>
      </c>
      <c r="AH38" s="189">
        <v>1806</v>
      </c>
      <c r="AI38" s="189">
        <v>1920</v>
      </c>
      <c r="AJ38" s="189">
        <v>1129</v>
      </c>
      <c r="AK38" s="189">
        <v>1278</v>
      </c>
      <c r="AL38" s="189">
        <v>1249</v>
      </c>
      <c r="AM38" s="189">
        <v>1643</v>
      </c>
      <c r="AN38" s="189">
        <v>1783</v>
      </c>
      <c r="AO38" s="189">
        <v>1930</v>
      </c>
      <c r="AP38" s="189">
        <v>1817</v>
      </c>
      <c r="AQ38" s="189">
        <v>1465</v>
      </c>
      <c r="AR38" s="189">
        <v>1401</v>
      </c>
      <c r="AS38" s="189">
        <v>1455</v>
      </c>
      <c r="AT38" s="189">
        <v>1481</v>
      </c>
      <c r="AU38" s="189">
        <v>1560</v>
      </c>
      <c r="AV38" s="189">
        <v>1537</v>
      </c>
      <c r="AW38" s="189">
        <v>1184</v>
      </c>
      <c r="AX38" s="189">
        <v>1035</v>
      </c>
      <c r="AY38" s="189">
        <v>1106</v>
      </c>
      <c r="AZ38" s="189">
        <v>1128</v>
      </c>
      <c r="BA38" s="189">
        <v>1347</v>
      </c>
      <c r="BB38" s="189">
        <v>1349</v>
      </c>
      <c r="BC38" s="189">
        <v>1194</v>
      </c>
      <c r="BD38" s="189">
        <v>1126</v>
      </c>
      <c r="BE38" s="189">
        <v>1267</v>
      </c>
      <c r="BF38" s="189">
        <v>898</v>
      </c>
      <c r="BG38" s="189">
        <v>1145</v>
      </c>
      <c r="BH38" s="189">
        <v>1185</v>
      </c>
      <c r="BI38" s="189">
        <f>+P38</f>
        <v>1089</v>
      </c>
      <c r="BJ38" s="189">
        <v>514</v>
      </c>
      <c r="BK38" s="189">
        <v>1204</v>
      </c>
      <c r="BL38" s="189">
        <v>1770</v>
      </c>
      <c r="BM38" s="189">
        <v>1063</v>
      </c>
      <c r="BN38" s="189">
        <v>2130</v>
      </c>
      <c r="BO38" s="189">
        <v>1105</v>
      </c>
      <c r="BP38" s="189">
        <v>212</v>
      </c>
      <c r="BQ38" s="189">
        <v>-5557</v>
      </c>
      <c r="BR38" s="189">
        <v>-9723</v>
      </c>
      <c r="BS38" s="189">
        <v>-12625</v>
      </c>
      <c r="BT38" s="189">
        <v>-12612</v>
      </c>
      <c r="BU38" s="189">
        <v>-11941</v>
      </c>
      <c r="BV38" s="15">
        <v>-8750</v>
      </c>
      <c r="BW38" s="15">
        <v>-7253</v>
      </c>
      <c r="BX38" s="15">
        <v>-6298</v>
      </c>
      <c r="BY38" s="15">
        <v>-4475</v>
      </c>
      <c r="BZ38" s="15">
        <v>-3688</v>
      </c>
      <c r="CA38" s="15">
        <v>-3896</v>
      </c>
      <c r="CB38" s="15">
        <v>-2798</v>
      </c>
      <c r="CC38" s="16">
        <v>-3624</v>
      </c>
      <c r="CD38" s="327"/>
    </row>
    <row r="39" spans="1:82" ht="13.8">
      <c r="A39" s="85"/>
      <c r="B39" s="364"/>
      <c r="C39" s="21" t="s">
        <v>319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>
        <v>0</v>
      </c>
      <c r="Q39" s="189">
        <v>0</v>
      </c>
      <c r="R39" s="189">
        <v>0</v>
      </c>
      <c r="S39" s="189">
        <v>0</v>
      </c>
      <c r="T39" s="15">
        <v>-1691</v>
      </c>
      <c r="U39" s="16">
        <v>-943</v>
      </c>
      <c r="V39" s="189">
        <v>0</v>
      </c>
      <c r="W39" s="189">
        <v>0</v>
      </c>
      <c r="X39" s="189">
        <v>0</v>
      </c>
      <c r="Y39" s="189">
        <v>0</v>
      </c>
      <c r="Z39" s="189">
        <v>0</v>
      </c>
      <c r="AA39" s="189">
        <v>0</v>
      </c>
      <c r="AB39" s="189">
        <v>0</v>
      </c>
      <c r="AC39" s="189">
        <v>0</v>
      </c>
      <c r="AD39" s="189">
        <v>0</v>
      </c>
      <c r="AE39" s="189">
        <v>0</v>
      </c>
      <c r="AF39" s="189">
        <v>0</v>
      </c>
      <c r="AG39" s="189">
        <v>0</v>
      </c>
      <c r="AH39" s="189">
        <v>0</v>
      </c>
      <c r="AI39" s="189">
        <v>0</v>
      </c>
      <c r="AJ39" s="189">
        <v>0</v>
      </c>
      <c r="AK39" s="189">
        <v>0</v>
      </c>
      <c r="AL39" s="189">
        <v>0</v>
      </c>
      <c r="AM39" s="189">
        <v>0</v>
      </c>
      <c r="AN39" s="189">
        <v>0</v>
      </c>
      <c r="AO39" s="189">
        <v>0</v>
      </c>
      <c r="AP39" s="189">
        <v>0</v>
      </c>
      <c r="AQ39" s="189">
        <v>0</v>
      </c>
      <c r="AR39" s="189">
        <v>0</v>
      </c>
      <c r="AS39" s="189">
        <v>0</v>
      </c>
      <c r="AT39" s="189">
        <v>0</v>
      </c>
      <c r="AU39" s="189">
        <v>0</v>
      </c>
      <c r="AV39" s="189">
        <v>0</v>
      </c>
      <c r="AW39" s="189">
        <v>0</v>
      </c>
      <c r="AX39" s="189">
        <v>0</v>
      </c>
      <c r="AY39" s="189">
        <v>0</v>
      </c>
      <c r="AZ39" s="189">
        <v>0</v>
      </c>
      <c r="BA39" s="189">
        <v>0</v>
      </c>
      <c r="BB39" s="189">
        <v>0</v>
      </c>
      <c r="BC39" s="189">
        <v>0</v>
      </c>
      <c r="BD39" s="189">
        <v>0</v>
      </c>
      <c r="BE39" s="189">
        <v>0</v>
      </c>
      <c r="BF39" s="189">
        <v>0</v>
      </c>
      <c r="BG39" s="189">
        <v>0</v>
      </c>
      <c r="BH39" s="189">
        <v>0</v>
      </c>
      <c r="BI39" s="189">
        <v>0</v>
      </c>
      <c r="BJ39" s="189">
        <v>0</v>
      </c>
      <c r="BK39" s="189">
        <v>0</v>
      </c>
      <c r="BL39" s="189">
        <v>0</v>
      </c>
      <c r="BM39" s="189">
        <v>0</v>
      </c>
      <c r="BN39" s="189">
        <v>0</v>
      </c>
      <c r="BO39" s="189">
        <v>0</v>
      </c>
      <c r="BP39" s="189">
        <v>0</v>
      </c>
      <c r="BQ39" s="189">
        <v>0</v>
      </c>
      <c r="BR39" s="189">
        <v>0</v>
      </c>
      <c r="BS39" s="189">
        <v>0</v>
      </c>
      <c r="BT39" s="189">
        <v>0</v>
      </c>
      <c r="BU39" s="189">
        <v>0</v>
      </c>
      <c r="BV39" s="15">
        <v>-58</v>
      </c>
      <c r="BW39" s="15">
        <v>-682</v>
      </c>
      <c r="BX39" s="15">
        <v>198</v>
      </c>
      <c r="BY39" s="15">
        <v>-1691</v>
      </c>
      <c r="BZ39" s="15">
        <v>-1217</v>
      </c>
      <c r="CA39" s="15">
        <v>-887</v>
      </c>
      <c r="CB39" s="15">
        <v>-1718</v>
      </c>
      <c r="CC39" s="16">
        <v>-943</v>
      </c>
      <c r="CD39" s="327"/>
    </row>
    <row r="40" spans="1:82" s="139" customFormat="1" ht="13.8">
      <c r="A40" s="128"/>
      <c r="B40" s="128"/>
      <c r="C40" s="21" t="s">
        <v>250</v>
      </c>
      <c r="D40" s="189">
        <v>771457</v>
      </c>
      <c r="E40" s="189">
        <v>861155</v>
      </c>
      <c r="F40" s="189">
        <v>455741</v>
      </c>
      <c r="G40" s="189">
        <v>459774</v>
      </c>
      <c r="H40" s="189">
        <v>459074</v>
      </c>
      <c r="I40" s="189">
        <v>491307</v>
      </c>
      <c r="J40" s="189">
        <v>570793</v>
      </c>
      <c r="K40" s="189">
        <v>627592</v>
      </c>
      <c r="L40" s="189">
        <v>647503</v>
      </c>
      <c r="M40" s="189">
        <v>665329</v>
      </c>
      <c r="N40" s="189">
        <v>730734</v>
      </c>
      <c r="O40" s="189">
        <v>822078</v>
      </c>
      <c r="P40" s="189">
        <v>801061</v>
      </c>
      <c r="Q40" s="189">
        <v>852584</v>
      </c>
      <c r="R40" s="189">
        <v>908903</v>
      </c>
      <c r="S40" s="189">
        <v>938856</v>
      </c>
      <c r="T40" s="15">
        <v>981533</v>
      </c>
      <c r="U40" s="16">
        <v>1006798</v>
      </c>
      <c r="V40" s="189">
        <v>482324</v>
      </c>
      <c r="W40" s="189">
        <v>419455</v>
      </c>
      <c r="X40" s="189">
        <v>441618</v>
      </c>
      <c r="Y40" s="189">
        <v>459774</v>
      </c>
      <c r="Z40" s="189">
        <v>498288</v>
      </c>
      <c r="AA40" s="189">
        <v>396154</v>
      </c>
      <c r="AB40" s="189">
        <v>434149</v>
      </c>
      <c r="AC40" s="189">
        <v>459074</v>
      </c>
      <c r="AD40" s="189">
        <v>492121</v>
      </c>
      <c r="AE40" s="189">
        <v>455261</v>
      </c>
      <c r="AF40" s="189">
        <v>471756</v>
      </c>
      <c r="AG40" s="189">
        <v>491307</v>
      </c>
      <c r="AH40" s="189">
        <v>533115</v>
      </c>
      <c r="AI40" s="189">
        <v>516477</v>
      </c>
      <c r="AJ40" s="189">
        <v>541959</v>
      </c>
      <c r="AK40" s="189">
        <v>570793</v>
      </c>
      <c r="AL40" s="189">
        <v>607909</v>
      </c>
      <c r="AM40" s="189">
        <v>627847</v>
      </c>
      <c r="AN40" s="189">
        <v>607003</v>
      </c>
      <c r="AO40" s="189">
        <v>627592</v>
      </c>
      <c r="AP40" s="189">
        <v>665653</v>
      </c>
      <c r="AQ40" s="189">
        <v>590959</v>
      </c>
      <c r="AR40" s="189">
        <v>620532</v>
      </c>
      <c r="AS40" s="189">
        <v>647503</v>
      </c>
      <c r="AT40" s="189">
        <v>673146</v>
      </c>
      <c r="AU40" s="189">
        <v>607207</v>
      </c>
      <c r="AV40" s="189">
        <v>646722</v>
      </c>
      <c r="AW40" s="189">
        <v>665329</v>
      </c>
      <c r="AX40" s="189">
        <v>695748</v>
      </c>
      <c r="AY40" s="189">
        <v>647348</v>
      </c>
      <c r="AZ40" s="189">
        <v>694234</v>
      </c>
      <c r="BA40" s="189">
        <v>730734</v>
      </c>
      <c r="BB40" s="189">
        <v>760813</v>
      </c>
      <c r="BC40" s="189">
        <v>747447</v>
      </c>
      <c r="BD40" s="189">
        <v>785038</v>
      </c>
      <c r="BE40" s="189">
        <v>822078</v>
      </c>
      <c r="BF40" s="189">
        <v>846531</v>
      </c>
      <c r="BG40" s="189">
        <v>755610.19275350019</v>
      </c>
      <c r="BH40" s="189">
        <v>796734.91252680006</v>
      </c>
      <c r="BI40" s="189">
        <f>+P40</f>
        <v>801061</v>
      </c>
      <c r="BJ40" s="189">
        <v>836586.46965799993</v>
      </c>
      <c r="BK40" s="189">
        <v>779530.49557799986</v>
      </c>
      <c r="BL40" s="189">
        <v>811958</v>
      </c>
      <c r="BM40" s="189">
        <v>852584</v>
      </c>
      <c r="BN40" s="189">
        <v>891437</v>
      </c>
      <c r="BO40" s="189">
        <v>831548.68782950006</v>
      </c>
      <c r="BP40" s="189">
        <v>867545.20187809994</v>
      </c>
      <c r="BQ40" s="189">
        <v>908903</v>
      </c>
      <c r="BR40" s="189">
        <v>946958</v>
      </c>
      <c r="BS40" s="189">
        <v>870014</v>
      </c>
      <c r="BT40" s="189">
        <v>901154</v>
      </c>
      <c r="BU40" s="189">
        <v>938856</v>
      </c>
      <c r="BV40" s="15">
        <v>965453</v>
      </c>
      <c r="BW40" s="15">
        <v>897107</v>
      </c>
      <c r="BX40" s="15">
        <v>936794</v>
      </c>
      <c r="BY40" s="15">
        <v>981533</v>
      </c>
      <c r="BZ40" s="15">
        <v>1008687</v>
      </c>
      <c r="CA40" s="15">
        <v>924987</v>
      </c>
      <c r="CB40" s="15">
        <v>966949</v>
      </c>
      <c r="CC40" s="16">
        <v>1006798</v>
      </c>
      <c r="CD40" s="327"/>
    </row>
    <row r="41" spans="1:82" ht="13.8">
      <c r="A41" s="85"/>
      <c r="B41" s="85"/>
      <c r="C41" s="21" t="s">
        <v>41</v>
      </c>
      <c r="D41" s="189">
        <v>0</v>
      </c>
      <c r="E41" s="189">
        <v>0</v>
      </c>
      <c r="F41" s="189">
        <v>749</v>
      </c>
      <c r="G41" s="189">
        <v>883</v>
      </c>
      <c r="H41" s="189">
        <v>1283</v>
      </c>
      <c r="I41" s="189">
        <v>1377</v>
      </c>
      <c r="J41" s="189">
        <v>1120</v>
      </c>
      <c r="K41" s="189">
        <v>1116</v>
      </c>
      <c r="L41" s="189">
        <v>546</v>
      </c>
      <c r="M41" s="189">
        <v>525</v>
      </c>
      <c r="N41" s="189">
        <v>573</v>
      </c>
      <c r="O41" s="189">
        <v>590</v>
      </c>
      <c r="P41" s="189">
        <v>605</v>
      </c>
      <c r="Q41" s="189">
        <v>619</v>
      </c>
      <c r="R41" s="189">
        <v>646</v>
      </c>
      <c r="S41" s="189">
        <v>10047</v>
      </c>
      <c r="T41" s="15">
        <v>10689</v>
      </c>
      <c r="U41" s="16">
        <v>9124</v>
      </c>
      <c r="V41" s="189">
        <v>774</v>
      </c>
      <c r="W41" s="189">
        <v>801</v>
      </c>
      <c r="X41" s="189">
        <v>846</v>
      </c>
      <c r="Y41" s="189">
        <v>883</v>
      </c>
      <c r="Z41" s="189">
        <v>969</v>
      </c>
      <c r="AA41" s="189">
        <v>1003</v>
      </c>
      <c r="AB41" s="189">
        <v>1176</v>
      </c>
      <c r="AC41" s="189">
        <v>1283</v>
      </c>
      <c r="AD41" s="189">
        <v>7407</v>
      </c>
      <c r="AE41" s="189">
        <v>7574</v>
      </c>
      <c r="AF41" s="189">
        <v>4298</v>
      </c>
      <c r="AG41" s="189">
        <v>1377</v>
      </c>
      <c r="AH41" s="189">
        <v>1471</v>
      </c>
      <c r="AI41" s="189">
        <v>1158</v>
      </c>
      <c r="AJ41" s="189">
        <v>1205</v>
      </c>
      <c r="AK41" s="189">
        <v>1120</v>
      </c>
      <c r="AL41" s="189">
        <v>1142</v>
      </c>
      <c r="AM41" s="189">
        <v>1016</v>
      </c>
      <c r="AN41" s="189">
        <v>1077</v>
      </c>
      <c r="AO41" s="189">
        <v>1116</v>
      </c>
      <c r="AP41" s="189">
        <v>1169</v>
      </c>
      <c r="AQ41" s="189">
        <v>945</v>
      </c>
      <c r="AR41" s="189">
        <v>941</v>
      </c>
      <c r="AS41" s="189">
        <v>546</v>
      </c>
      <c r="AT41" s="189">
        <v>553</v>
      </c>
      <c r="AU41" s="189">
        <v>497</v>
      </c>
      <c r="AV41" s="189">
        <v>512</v>
      </c>
      <c r="AW41" s="189">
        <v>525</v>
      </c>
      <c r="AX41" s="189">
        <v>550</v>
      </c>
      <c r="AY41" s="189">
        <v>535</v>
      </c>
      <c r="AZ41" s="189">
        <v>561</v>
      </c>
      <c r="BA41" s="189">
        <v>573</v>
      </c>
      <c r="BB41" s="189">
        <v>581</v>
      </c>
      <c r="BC41" s="189">
        <v>583</v>
      </c>
      <c r="BD41" s="189">
        <v>588</v>
      </c>
      <c r="BE41" s="189">
        <v>590</v>
      </c>
      <c r="BF41" s="189">
        <v>590</v>
      </c>
      <c r="BG41" s="189">
        <v>587.54568200000006</v>
      </c>
      <c r="BH41" s="189">
        <v>597</v>
      </c>
      <c r="BI41" s="189">
        <f>+P41</f>
        <v>605</v>
      </c>
      <c r="BJ41" s="189">
        <v>611.88088200000004</v>
      </c>
      <c r="BK41" s="189">
        <v>610.49168199999997</v>
      </c>
      <c r="BL41" s="189">
        <v>611</v>
      </c>
      <c r="BM41" s="189">
        <v>619</v>
      </c>
      <c r="BN41" s="189">
        <v>630</v>
      </c>
      <c r="BO41" s="189">
        <v>639.26869050000016</v>
      </c>
      <c r="BP41" s="189">
        <v>648.75464190000014</v>
      </c>
      <c r="BQ41" s="189">
        <v>646</v>
      </c>
      <c r="BR41" s="189">
        <v>650</v>
      </c>
      <c r="BS41" s="189">
        <v>623</v>
      </c>
      <c r="BT41" s="189">
        <v>626</v>
      </c>
      <c r="BU41" s="189">
        <v>10047</v>
      </c>
      <c r="BV41" s="15">
        <v>10466</v>
      </c>
      <c r="BW41" s="15">
        <v>10592</v>
      </c>
      <c r="BX41" s="15">
        <v>11471</v>
      </c>
      <c r="BY41" s="15">
        <v>10689</v>
      </c>
      <c r="BZ41" s="15">
        <v>11199</v>
      </c>
      <c r="CA41" s="15">
        <v>9012</v>
      </c>
      <c r="CB41" s="15">
        <v>8884</v>
      </c>
      <c r="CC41" s="16">
        <v>9124</v>
      </c>
      <c r="CD41" s="327"/>
    </row>
    <row r="42" spans="1:82" s="139" customFormat="1" ht="13.8">
      <c r="A42" s="128"/>
      <c r="B42" s="128"/>
      <c r="C42" s="133" t="s">
        <v>251</v>
      </c>
      <c r="D42" s="188">
        <v>1949</v>
      </c>
      <c r="E42" s="188">
        <v>2051</v>
      </c>
      <c r="F42" s="188">
        <v>3078</v>
      </c>
      <c r="G42" s="188">
        <v>4814</v>
      </c>
      <c r="H42" s="188">
        <v>175517</v>
      </c>
      <c r="I42" s="188">
        <v>247970</v>
      </c>
      <c r="J42" s="188">
        <v>249932</v>
      </c>
      <c r="K42" s="188">
        <v>260004</v>
      </c>
      <c r="L42" s="188">
        <v>259590</v>
      </c>
      <c r="M42" s="188">
        <v>156096</v>
      </c>
      <c r="N42" s="188">
        <v>270781</v>
      </c>
      <c r="O42" s="188">
        <v>269026</v>
      </c>
      <c r="P42" s="188">
        <f>SUM(P43:P52)</f>
        <v>291653</v>
      </c>
      <c r="Q42" s="188">
        <f t="shared" ref="Q42:BQ42" si="23">SUM(Q43:Q52)</f>
        <v>288947</v>
      </c>
      <c r="R42" s="188">
        <f t="shared" ref="R42" si="24">SUM(R43:R52)</f>
        <v>44206</v>
      </c>
      <c r="S42" s="188">
        <f t="shared" ref="S42:T42" si="25">SUM(S43:S52)</f>
        <v>53814</v>
      </c>
      <c r="T42" s="11">
        <f t="shared" si="25"/>
        <v>87439</v>
      </c>
      <c r="U42" s="12">
        <v>95224</v>
      </c>
      <c r="V42" s="188">
        <f t="shared" si="23"/>
        <v>3118</v>
      </c>
      <c r="W42" s="188">
        <f t="shared" si="23"/>
        <v>3037</v>
      </c>
      <c r="X42" s="188">
        <f t="shared" si="23"/>
        <v>3036</v>
      </c>
      <c r="Y42" s="188">
        <f t="shared" si="23"/>
        <v>4814</v>
      </c>
      <c r="Z42" s="188">
        <f t="shared" si="23"/>
        <v>3649</v>
      </c>
      <c r="AA42" s="188">
        <f t="shared" si="23"/>
        <v>3370</v>
      </c>
      <c r="AB42" s="188">
        <f t="shared" si="23"/>
        <v>3461</v>
      </c>
      <c r="AC42" s="188">
        <f t="shared" si="23"/>
        <v>175517</v>
      </c>
      <c r="AD42" s="188">
        <f t="shared" si="23"/>
        <v>263430</v>
      </c>
      <c r="AE42" s="188">
        <f t="shared" si="23"/>
        <v>250327</v>
      </c>
      <c r="AF42" s="188">
        <f t="shared" si="23"/>
        <v>250434</v>
      </c>
      <c r="AG42" s="188">
        <f t="shared" si="23"/>
        <v>247970</v>
      </c>
      <c r="AH42" s="188">
        <f t="shared" si="23"/>
        <v>248168</v>
      </c>
      <c r="AI42" s="188">
        <f t="shared" si="23"/>
        <v>248253</v>
      </c>
      <c r="AJ42" s="188">
        <f t="shared" si="23"/>
        <v>248562</v>
      </c>
      <c r="AK42" s="188">
        <f t="shared" si="23"/>
        <v>249932</v>
      </c>
      <c r="AL42" s="188">
        <f t="shared" si="23"/>
        <v>250296</v>
      </c>
      <c r="AM42" s="188">
        <f t="shared" si="23"/>
        <v>253997</v>
      </c>
      <c r="AN42" s="188">
        <f t="shared" si="23"/>
        <v>256564</v>
      </c>
      <c r="AO42" s="188">
        <f t="shared" si="23"/>
        <v>260004</v>
      </c>
      <c r="AP42" s="188">
        <f t="shared" si="23"/>
        <v>254212</v>
      </c>
      <c r="AQ42" s="188">
        <f t="shared" si="23"/>
        <v>255974</v>
      </c>
      <c r="AR42" s="188">
        <f t="shared" si="23"/>
        <v>256977</v>
      </c>
      <c r="AS42" s="188">
        <f t="shared" si="23"/>
        <v>259590</v>
      </c>
      <c r="AT42" s="188">
        <f t="shared" si="23"/>
        <v>135231</v>
      </c>
      <c r="AU42" s="188">
        <f t="shared" si="23"/>
        <v>138292</v>
      </c>
      <c r="AV42" s="188">
        <f t="shared" si="23"/>
        <v>138164</v>
      </c>
      <c r="AW42" s="188">
        <f t="shared" si="23"/>
        <v>156096</v>
      </c>
      <c r="AX42" s="188">
        <f t="shared" si="23"/>
        <v>269771</v>
      </c>
      <c r="AY42" s="188">
        <f t="shared" si="23"/>
        <v>270112</v>
      </c>
      <c r="AZ42" s="188">
        <f t="shared" si="23"/>
        <v>271860</v>
      </c>
      <c r="BA42" s="188">
        <f t="shared" si="23"/>
        <v>270781</v>
      </c>
      <c r="BB42" s="188">
        <f t="shared" si="23"/>
        <v>264884</v>
      </c>
      <c r="BC42" s="188">
        <f t="shared" si="23"/>
        <v>265955</v>
      </c>
      <c r="BD42" s="188">
        <f t="shared" si="23"/>
        <v>268290</v>
      </c>
      <c r="BE42" s="188">
        <f t="shared" si="23"/>
        <v>269026</v>
      </c>
      <c r="BF42" s="188">
        <f t="shared" si="23"/>
        <v>281049</v>
      </c>
      <c r="BG42" s="188">
        <f t="shared" si="23"/>
        <v>281172.24166</v>
      </c>
      <c r="BH42" s="188">
        <v>283072.20656870003</v>
      </c>
      <c r="BI42" s="188">
        <f t="shared" si="23"/>
        <v>291653</v>
      </c>
      <c r="BJ42" s="188">
        <f t="shared" si="23"/>
        <v>276853.78657999996</v>
      </c>
      <c r="BK42" s="188">
        <f t="shared" si="23"/>
        <v>278030.32076000003</v>
      </c>
      <c r="BL42" s="188">
        <f t="shared" si="23"/>
        <v>277031.99997999996</v>
      </c>
      <c r="BM42" s="188">
        <f t="shared" si="23"/>
        <v>288947</v>
      </c>
      <c r="BN42" s="188">
        <f t="shared" si="23"/>
        <v>166666</v>
      </c>
      <c r="BO42" s="188">
        <f t="shared" si="23"/>
        <v>167150</v>
      </c>
      <c r="BP42" s="188">
        <f t="shared" si="23"/>
        <v>168621</v>
      </c>
      <c r="BQ42" s="188">
        <f t="shared" si="23"/>
        <v>44206</v>
      </c>
      <c r="BR42" s="188">
        <f t="shared" ref="BR42:BS42" si="26">SUM(BR43:BR52)</f>
        <v>44548</v>
      </c>
      <c r="BS42" s="188">
        <f t="shared" si="26"/>
        <v>45413</v>
      </c>
      <c r="BT42" s="188">
        <f t="shared" ref="BT42:BY42" si="27">SUM(BT43:BT52)</f>
        <v>47477</v>
      </c>
      <c r="BU42" s="188">
        <f t="shared" si="27"/>
        <v>53814</v>
      </c>
      <c r="BV42" s="11">
        <f t="shared" si="27"/>
        <v>53166</v>
      </c>
      <c r="BW42" s="11">
        <f t="shared" si="27"/>
        <v>59924</v>
      </c>
      <c r="BX42" s="11">
        <f t="shared" si="27"/>
        <v>66907</v>
      </c>
      <c r="BY42" s="11">
        <f t="shared" si="27"/>
        <v>87439</v>
      </c>
      <c r="BZ42" s="11">
        <v>91727</v>
      </c>
      <c r="CA42" s="11">
        <v>91736</v>
      </c>
      <c r="CB42" s="11">
        <v>89411</v>
      </c>
      <c r="CC42" s="12">
        <v>95224</v>
      </c>
      <c r="CD42" s="327"/>
    </row>
    <row r="43" spans="1:82" ht="13.8">
      <c r="A43" s="85"/>
      <c r="B43" s="85"/>
      <c r="C43" s="21" t="s">
        <v>42</v>
      </c>
      <c r="D43" s="189">
        <v>0</v>
      </c>
      <c r="E43" s="189">
        <v>0</v>
      </c>
      <c r="F43" s="189">
        <v>0</v>
      </c>
      <c r="G43" s="189">
        <v>0</v>
      </c>
      <c r="H43" s="189">
        <v>170226</v>
      </c>
      <c r="I43" s="189">
        <v>243157</v>
      </c>
      <c r="J43" s="189">
        <v>243617</v>
      </c>
      <c r="K43" s="189">
        <v>244078</v>
      </c>
      <c r="L43" s="189">
        <v>243800</v>
      </c>
      <c r="M43" s="189">
        <v>123459</v>
      </c>
      <c r="N43" s="189">
        <v>243573</v>
      </c>
      <c r="O43" s="189">
        <v>243961</v>
      </c>
      <c r="P43" s="189">
        <v>244350</v>
      </c>
      <c r="Q43" s="189">
        <v>244738</v>
      </c>
      <c r="R43" s="189">
        <v>0</v>
      </c>
      <c r="S43" s="189">
        <v>0</v>
      </c>
      <c r="T43" s="15">
        <v>0</v>
      </c>
      <c r="U43" s="16">
        <v>0</v>
      </c>
      <c r="V43" s="189">
        <v>0</v>
      </c>
      <c r="W43" s="189">
        <v>0</v>
      </c>
      <c r="X43" s="189">
        <v>0</v>
      </c>
      <c r="Y43" s="189">
        <v>0</v>
      </c>
      <c r="Z43" s="189">
        <v>0</v>
      </c>
      <c r="AA43" s="189">
        <v>0</v>
      </c>
      <c r="AB43" s="189">
        <v>0</v>
      </c>
      <c r="AC43" s="189">
        <v>170226</v>
      </c>
      <c r="AD43" s="189">
        <v>245000</v>
      </c>
      <c r="AE43" s="189">
        <v>245000</v>
      </c>
      <c r="AF43" s="189">
        <v>245000</v>
      </c>
      <c r="AG43" s="189">
        <v>243157</v>
      </c>
      <c r="AH43" s="189">
        <v>243272</v>
      </c>
      <c r="AI43" s="189">
        <v>243387</v>
      </c>
      <c r="AJ43" s="189">
        <v>243502</v>
      </c>
      <c r="AK43" s="189">
        <v>243617</v>
      </c>
      <c r="AL43" s="189">
        <v>243733</v>
      </c>
      <c r="AM43" s="189">
        <v>243848</v>
      </c>
      <c r="AN43" s="189">
        <v>243963</v>
      </c>
      <c r="AO43" s="189">
        <v>244078</v>
      </c>
      <c r="AP43" s="189">
        <v>244193</v>
      </c>
      <c r="AQ43" s="189">
        <v>244309</v>
      </c>
      <c r="AR43" s="189">
        <v>244424</v>
      </c>
      <c r="AS43" s="189">
        <v>243800</v>
      </c>
      <c r="AT43" s="189">
        <v>123606</v>
      </c>
      <c r="AU43" s="189">
        <v>123669</v>
      </c>
      <c r="AV43" s="189">
        <v>123733</v>
      </c>
      <c r="AW43" s="189">
        <v>123459</v>
      </c>
      <c r="AX43" s="189">
        <v>243281</v>
      </c>
      <c r="AY43" s="189">
        <v>243378</v>
      </c>
      <c r="AZ43" s="189">
        <v>243475</v>
      </c>
      <c r="BA43" s="189">
        <v>243573</v>
      </c>
      <c r="BB43" s="189">
        <v>243670</v>
      </c>
      <c r="BC43" s="189">
        <v>243767</v>
      </c>
      <c r="BD43" s="189">
        <v>243864</v>
      </c>
      <c r="BE43" s="189">
        <v>243961</v>
      </c>
      <c r="BF43" s="189">
        <v>244058</v>
      </c>
      <c r="BG43" s="189">
        <v>244156</v>
      </c>
      <c r="BH43" s="189">
        <v>244253</v>
      </c>
      <c r="BI43" s="189">
        <f t="shared" ref="BI43:BI52" si="28">+P43</f>
        <v>244350</v>
      </c>
      <c r="BJ43" s="189">
        <v>244448</v>
      </c>
      <c r="BK43" s="189">
        <v>244545</v>
      </c>
      <c r="BL43" s="189">
        <v>244641</v>
      </c>
      <c r="BM43" s="189">
        <v>244738</v>
      </c>
      <c r="BN43" s="189">
        <v>124873</v>
      </c>
      <c r="BO43" s="189">
        <v>124937</v>
      </c>
      <c r="BP43" s="189">
        <v>125000</v>
      </c>
      <c r="BQ43" s="189">
        <v>0</v>
      </c>
      <c r="BR43" s="189">
        <v>0</v>
      </c>
      <c r="BS43" s="189">
        <v>0</v>
      </c>
      <c r="BT43" s="189">
        <v>0</v>
      </c>
      <c r="BU43" s="189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6">
        <v>0</v>
      </c>
      <c r="CD43" s="327"/>
    </row>
    <row r="44" spans="1:82" ht="13.8">
      <c r="A44" s="85"/>
      <c r="B44" s="85"/>
      <c r="C44" s="21" t="s">
        <v>43</v>
      </c>
      <c r="D44" s="189">
        <v>1781</v>
      </c>
      <c r="E44" s="189">
        <v>1982</v>
      </c>
      <c r="F44" s="189">
        <v>2040</v>
      </c>
      <c r="G44" s="189">
        <v>2367</v>
      </c>
      <c r="H44" s="189">
        <v>4206</v>
      </c>
      <c r="I44" s="189">
        <v>4305</v>
      </c>
      <c r="J44" s="189">
        <v>4456</v>
      </c>
      <c r="K44" s="189">
        <v>5562</v>
      </c>
      <c r="L44" s="189">
        <v>4046</v>
      </c>
      <c r="M44" s="189">
        <v>1832</v>
      </c>
      <c r="N44" s="189">
        <v>1454</v>
      </c>
      <c r="O44" s="189">
        <v>1147</v>
      </c>
      <c r="P44" s="189">
        <v>960</v>
      </c>
      <c r="Q44" s="189">
        <v>1116</v>
      </c>
      <c r="R44" s="189">
        <v>1518</v>
      </c>
      <c r="S44" s="189">
        <v>1524</v>
      </c>
      <c r="T44" s="15">
        <v>1607</v>
      </c>
      <c r="U44" s="16">
        <v>1875</v>
      </c>
      <c r="V44" s="189">
        <v>1990</v>
      </c>
      <c r="W44" s="189">
        <v>1990</v>
      </c>
      <c r="X44" s="189">
        <v>1990</v>
      </c>
      <c r="Y44" s="189">
        <v>2367</v>
      </c>
      <c r="Z44" s="189">
        <v>2367</v>
      </c>
      <c r="AA44" s="189">
        <v>2266</v>
      </c>
      <c r="AB44" s="189">
        <v>2367</v>
      </c>
      <c r="AC44" s="189">
        <v>4206</v>
      </c>
      <c r="AD44" s="189">
        <v>4540</v>
      </c>
      <c r="AE44" s="189">
        <v>4765</v>
      </c>
      <c r="AF44" s="189">
        <v>4984</v>
      </c>
      <c r="AG44" s="189">
        <v>4305</v>
      </c>
      <c r="AH44" s="189">
        <v>4314</v>
      </c>
      <c r="AI44" s="189">
        <v>4284</v>
      </c>
      <c r="AJ44" s="189">
        <v>4283</v>
      </c>
      <c r="AK44" s="189">
        <v>4456</v>
      </c>
      <c r="AL44" s="189">
        <v>4452</v>
      </c>
      <c r="AM44" s="189">
        <v>4447</v>
      </c>
      <c r="AN44" s="189">
        <v>4037</v>
      </c>
      <c r="AO44" s="189">
        <v>5562</v>
      </c>
      <c r="AP44" s="189">
        <v>2010</v>
      </c>
      <c r="AQ44" s="189">
        <v>2327</v>
      </c>
      <c r="AR44" s="189">
        <v>2453</v>
      </c>
      <c r="AS44" s="189">
        <v>4046</v>
      </c>
      <c r="AT44" s="189">
        <v>4400</v>
      </c>
      <c r="AU44" s="189">
        <v>4686</v>
      </c>
      <c r="AV44" s="189">
        <v>2254</v>
      </c>
      <c r="AW44" s="189">
        <v>1832</v>
      </c>
      <c r="AX44" s="189">
        <v>2274</v>
      </c>
      <c r="AY44" s="189">
        <v>1838</v>
      </c>
      <c r="AZ44" s="189">
        <v>1468</v>
      </c>
      <c r="BA44" s="189">
        <v>1454</v>
      </c>
      <c r="BB44" s="189">
        <v>1454</v>
      </c>
      <c r="BC44" s="189">
        <v>1239</v>
      </c>
      <c r="BD44" s="189">
        <v>1130</v>
      </c>
      <c r="BE44" s="189">
        <v>1147</v>
      </c>
      <c r="BF44" s="189">
        <v>1071</v>
      </c>
      <c r="BG44" s="189">
        <v>1005</v>
      </c>
      <c r="BH44" s="189">
        <v>929</v>
      </c>
      <c r="BI44" s="189">
        <f t="shared" si="28"/>
        <v>960</v>
      </c>
      <c r="BJ44" s="189">
        <v>960</v>
      </c>
      <c r="BK44" s="189">
        <v>960</v>
      </c>
      <c r="BL44" s="189">
        <v>950</v>
      </c>
      <c r="BM44" s="189">
        <v>1116</v>
      </c>
      <c r="BN44" s="189">
        <v>1072</v>
      </c>
      <c r="BO44" s="189">
        <v>1761</v>
      </c>
      <c r="BP44" s="189">
        <v>1678</v>
      </c>
      <c r="BQ44" s="189">
        <v>1518</v>
      </c>
      <c r="BR44" s="189">
        <v>1513</v>
      </c>
      <c r="BS44" s="189">
        <v>1433</v>
      </c>
      <c r="BT44" s="189">
        <v>1450</v>
      </c>
      <c r="BU44" s="189">
        <v>1524</v>
      </c>
      <c r="BV44" s="15">
        <v>1522</v>
      </c>
      <c r="BW44" s="15">
        <v>1509</v>
      </c>
      <c r="BX44" s="15">
        <v>1496</v>
      </c>
      <c r="BY44" s="15">
        <v>1607</v>
      </c>
      <c r="BZ44" s="15">
        <v>1592</v>
      </c>
      <c r="CA44" s="15">
        <v>1705</v>
      </c>
      <c r="CB44" s="15">
        <v>1698</v>
      </c>
      <c r="CC44" s="16">
        <v>1875</v>
      </c>
      <c r="CD44" s="327"/>
    </row>
    <row r="45" spans="1:82" ht="13.8" outlineLevel="1">
      <c r="A45" s="85"/>
      <c r="B45" s="85"/>
      <c r="C45" s="21" t="s">
        <v>44</v>
      </c>
      <c r="D45" s="189">
        <v>67</v>
      </c>
      <c r="E45" s="189">
        <v>69</v>
      </c>
      <c r="F45" s="189">
        <v>28</v>
      </c>
      <c r="G45" s="189">
        <v>77</v>
      </c>
      <c r="H45" s="189">
        <v>66</v>
      </c>
      <c r="I45" s="189">
        <v>381</v>
      </c>
      <c r="J45" s="189">
        <v>439</v>
      </c>
      <c r="K45" s="189">
        <v>205</v>
      </c>
      <c r="L45" s="189">
        <v>84</v>
      </c>
      <c r="M45" s="189">
        <v>32</v>
      </c>
      <c r="N45" s="189">
        <v>0</v>
      </c>
      <c r="O45" s="189">
        <v>0</v>
      </c>
      <c r="P45" s="189">
        <v>0</v>
      </c>
      <c r="Q45" s="189">
        <v>0</v>
      </c>
      <c r="R45" s="189">
        <v>0</v>
      </c>
      <c r="S45" s="189">
        <v>0</v>
      </c>
      <c r="T45" s="15">
        <v>0</v>
      </c>
      <c r="U45" s="16">
        <v>0</v>
      </c>
      <c r="V45" s="189">
        <v>57</v>
      </c>
      <c r="W45" s="189">
        <v>37</v>
      </c>
      <c r="X45" s="189">
        <v>36</v>
      </c>
      <c r="Y45" s="189">
        <v>77</v>
      </c>
      <c r="Z45" s="189">
        <v>112</v>
      </c>
      <c r="AA45" s="189">
        <v>94</v>
      </c>
      <c r="AB45" s="189">
        <v>84</v>
      </c>
      <c r="AC45" s="189">
        <v>66</v>
      </c>
      <c r="AD45" s="189">
        <v>424</v>
      </c>
      <c r="AE45" s="189">
        <v>448</v>
      </c>
      <c r="AF45" s="189">
        <v>329</v>
      </c>
      <c r="AG45" s="189">
        <v>381</v>
      </c>
      <c r="AH45" s="189">
        <v>289</v>
      </c>
      <c r="AI45" s="189">
        <v>279</v>
      </c>
      <c r="AJ45" s="189">
        <v>449</v>
      </c>
      <c r="AK45" s="189">
        <v>439</v>
      </c>
      <c r="AL45" s="189">
        <v>284</v>
      </c>
      <c r="AM45" s="189">
        <v>296</v>
      </c>
      <c r="AN45" s="189">
        <v>262</v>
      </c>
      <c r="AO45" s="189">
        <v>205</v>
      </c>
      <c r="AP45" s="189">
        <v>129</v>
      </c>
      <c r="AQ45" s="189">
        <v>113</v>
      </c>
      <c r="AR45" s="189">
        <v>99</v>
      </c>
      <c r="AS45" s="189">
        <v>84</v>
      </c>
      <c r="AT45" s="189">
        <v>72</v>
      </c>
      <c r="AU45" s="189">
        <v>58</v>
      </c>
      <c r="AV45" s="189">
        <v>48</v>
      </c>
      <c r="AW45" s="189">
        <v>32</v>
      </c>
      <c r="AX45" s="189">
        <v>17</v>
      </c>
      <c r="AY45" s="189">
        <v>0</v>
      </c>
      <c r="AZ45" s="189">
        <v>0</v>
      </c>
      <c r="BA45" s="189">
        <v>0</v>
      </c>
      <c r="BB45" s="189">
        <v>0</v>
      </c>
      <c r="BC45" s="189">
        <v>0</v>
      </c>
      <c r="BD45" s="189">
        <v>0</v>
      </c>
      <c r="BE45" s="189">
        <v>0</v>
      </c>
      <c r="BF45" s="189">
        <v>0</v>
      </c>
      <c r="BG45" s="189">
        <v>0</v>
      </c>
      <c r="BH45" s="189">
        <v>0</v>
      </c>
      <c r="BI45" s="189">
        <f t="shared" si="28"/>
        <v>0</v>
      </c>
      <c r="BJ45" s="189">
        <v>0</v>
      </c>
      <c r="BK45" s="189">
        <v>0</v>
      </c>
      <c r="BL45" s="189">
        <v>0</v>
      </c>
      <c r="BM45" s="189">
        <v>0</v>
      </c>
      <c r="BN45" s="189">
        <v>0</v>
      </c>
      <c r="BO45" s="189">
        <v>0</v>
      </c>
      <c r="BP45" s="189">
        <v>0</v>
      </c>
      <c r="BQ45" s="189">
        <v>0</v>
      </c>
      <c r="BR45" s="189">
        <v>0</v>
      </c>
      <c r="BS45" s="189">
        <v>0</v>
      </c>
      <c r="BT45" s="189">
        <v>0</v>
      </c>
      <c r="BU45" s="189">
        <v>0</v>
      </c>
      <c r="BV45" s="15">
        <v>0</v>
      </c>
      <c r="BW45" s="15"/>
      <c r="BX45" s="15"/>
      <c r="BY45" s="15"/>
      <c r="BZ45" s="15"/>
      <c r="CA45" s="15"/>
      <c r="CB45" s="15"/>
      <c r="CC45" s="16"/>
      <c r="CD45" s="327"/>
    </row>
    <row r="46" spans="1:82" ht="13.8">
      <c r="A46" s="85"/>
      <c r="B46" s="85"/>
      <c r="C46" s="21" t="s">
        <v>196</v>
      </c>
      <c r="D46" s="189">
        <v>0</v>
      </c>
      <c r="E46" s="189">
        <v>0</v>
      </c>
      <c r="F46" s="189">
        <v>0</v>
      </c>
      <c r="G46" s="189">
        <v>0</v>
      </c>
      <c r="H46" s="189">
        <v>0</v>
      </c>
      <c r="I46" s="189">
        <v>0</v>
      </c>
      <c r="J46" s="189">
        <v>0</v>
      </c>
      <c r="K46" s="189">
        <v>0</v>
      </c>
      <c r="L46" s="189">
        <v>0</v>
      </c>
      <c r="M46" s="189">
        <v>0</v>
      </c>
      <c r="N46" s="189">
        <v>0</v>
      </c>
      <c r="O46" s="189">
        <v>0</v>
      </c>
      <c r="P46" s="189">
        <v>14334</v>
      </c>
      <c r="Q46" s="189">
        <v>9493</v>
      </c>
      <c r="R46" s="189">
        <v>4170</v>
      </c>
      <c r="S46" s="189">
        <v>495</v>
      </c>
      <c r="T46" s="15">
        <v>20386</v>
      </c>
      <c r="U46" s="16">
        <v>19878</v>
      </c>
      <c r="V46" s="189">
        <v>0</v>
      </c>
      <c r="W46" s="189">
        <v>0</v>
      </c>
      <c r="X46" s="189">
        <v>0</v>
      </c>
      <c r="Y46" s="189">
        <v>0</v>
      </c>
      <c r="Z46" s="189">
        <v>0</v>
      </c>
      <c r="AA46" s="189">
        <v>0</v>
      </c>
      <c r="AB46" s="189">
        <v>0</v>
      </c>
      <c r="AC46" s="189">
        <v>0</v>
      </c>
      <c r="AD46" s="189">
        <v>0</v>
      </c>
      <c r="AE46" s="189">
        <v>0</v>
      </c>
      <c r="AF46" s="189">
        <v>0</v>
      </c>
      <c r="AG46" s="189">
        <v>0</v>
      </c>
      <c r="AH46" s="189">
        <v>0</v>
      </c>
      <c r="AI46" s="189">
        <v>0</v>
      </c>
      <c r="AJ46" s="189">
        <v>0</v>
      </c>
      <c r="AK46" s="189">
        <v>0</v>
      </c>
      <c r="AL46" s="189">
        <v>0</v>
      </c>
      <c r="AM46" s="189">
        <v>0</v>
      </c>
      <c r="AN46" s="189">
        <v>0</v>
      </c>
      <c r="AO46" s="189">
        <v>0</v>
      </c>
      <c r="AP46" s="189">
        <v>0</v>
      </c>
      <c r="AQ46" s="189">
        <v>0</v>
      </c>
      <c r="AR46" s="189">
        <v>0</v>
      </c>
      <c r="AS46" s="189">
        <v>0</v>
      </c>
      <c r="AT46" s="189">
        <v>0</v>
      </c>
      <c r="AU46" s="189">
        <v>0</v>
      </c>
      <c r="AV46" s="189">
        <v>0</v>
      </c>
      <c r="AW46" s="189">
        <v>0</v>
      </c>
      <c r="AX46" s="189">
        <v>0</v>
      </c>
      <c r="AY46" s="189">
        <v>0</v>
      </c>
      <c r="AZ46" s="189">
        <v>0</v>
      </c>
      <c r="BA46" s="189">
        <v>0</v>
      </c>
      <c r="BB46" s="189">
        <v>0</v>
      </c>
      <c r="BC46" s="189">
        <v>0</v>
      </c>
      <c r="BD46" s="189">
        <v>0</v>
      </c>
      <c r="BE46" s="189">
        <v>0</v>
      </c>
      <c r="BF46" s="189">
        <v>19634</v>
      </c>
      <c r="BG46" s="189">
        <v>18485.82084</v>
      </c>
      <c r="BH46" s="189">
        <v>17238</v>
      </c>
      <c r="BI46" s="189">
        <f t="shared" si="28"/>
        <v>14334</v>
      </c>
      <c r="BJ46" s="189">
        <v>14839.786579999998</v>
      </c>
      <c r="BK46" s="189">
        <v>13777.320759999999</v>
      </c>
      <c r="BL46" s="189">
        <v>12487</v>
      </c>
      <c r="BM46" s="189">
        <v>9493</v>
      </c>
      <c r="BN46" s="189">
        <v>8285</v>
      </c>
      <c r="BO46" s="189">
        <v>6846</v>
      </c>
      <c r="BP46" s="189">
        <v>5482</v>
      </c>
      <c r="BQ46" s="189">
        <v>4170</v>
      </c>
      <c r="BR46" s="189">
        <v>3367</v>
      </c>
      <c r="BS46" s="189">
        <v>2100</v>
      </c>
      <c r="BT46" s="189">
        <v>1409</v>
      </c>
      <c r="BU46" s="189">
        <v>495</v>
      </c>
      <c r="BV46" s="15">
        <v>696</v>
      </c>
      <c r="BW46" s="15">
        <v>2869</v>
      </c>
      <c r="BX46" s="15">
        <v>6781</v>
      </c>
      <c r="BY46" s="15">
        <v>20386</v>
      </c>
      <c r="BZ46" s="15">
        <v>24509</v>
      </c>
      <c r="CA46" s="15">
        <v>24632</v>
      </c>
      <c r="CB46" s="15">
        <v>22793</v>
      </c>
      <c r="CC46" s="16">
        <v>19878</v>
      </c>
      <c r="CD46" s="327"/>
    </row>
    <row r="47" spans="1:82" ht="13.8" outlineLevel="1">
      <c r="A47" s="85"/>
      <c r="B47" s="85"/>
      <c r="C47" s="21" t="s">
        <v>46</v>
      </c>
      <c r="D47" s="189">
        <v>0</v>
      </c>
      <c r="E47" s="189">
        <v>0</v>
      </c>
      <c r="F47" s="189">
        <v>0</v>
      </c>
      <c r="G47" s="189">
        <v>0</v>
      </c>
      <c r="H47" s="189">
        <v>0</v>
      </c>
      <c r="I47" s="189">
        <v>0</v>
      </c>
      <c r="J47" s="189">
        <v>0</v>
      </c>
      <c r="K47" s="189">
        <v>0</v>
      </c>
      <c r="L47" s="189">
        <v>0</v>
      </c>
      <c r="M47" s="189">
        <v>0</v>
      </c>
      <c r="N47" s="189">
        <v>0</v>
      </c>
      <c r="O47" s="189">
        <v>0</v>
      </c>
      <c r="P47" s="189">
        <v>0</v>
      </c>
      <c r="Q47" s="189">
        <v>0</v>
      </c>
      <c r="R47" s="189">
        <v>0</v>
      </c>
      <c r="S47" s="189">
        <v>0</v>
      </c>
      <c r="T47" s="15">
        <v>0</v>
      </c>
      <c r="U47" s="16">
        <v>0</v>
      </c>
      <c r="V47" s="189">
        <v>0</v>
      </c>
      <c r="W47" s="189">
        <v>0</v>
      </c>
      <c r="X47" s="189">
        <v>0</v>
      </c>
      <c r="Y47" s="189">
        <v>0</v>
      </c>
      <c r="Z47" s="189">
        <v>0</v>
      </c>
      <c r="AA47" s="189">
        <v>0</v>
      </c>
      <c r="AB47" s="189">
        <v>0</v>
      </c>
      <c r="AC47" s="189">
        <v>0</v>
      </c>
      <c r="AD47" s="189">
        <v>12348</v>
      </c>
      <c r="AE47" s="189">
        <v>0</v>
      </c>
      <c r="AF47" s="189">
        <v>0</v>
      </c>
      <c r="AG47" s="189">
        <v>0</v>
      </c>
      <c r="AH47" s="189">
        <v>0</v>
      </c>
      <c r="AI47" s="189">
        <v>0</v>
      </c>
      <c r="AJ47" s="189">
        <v>0</v>
      </c>
      <c r="AK47" s="189">
        <v>0</v>
      </c>
      <c r="AL47" s="189">
        <v>0</v>
      </c>
      <c r="AM47" s="189">
        <v>0</v>
      </c>
      <c r="AN47" s="189">
        <v>0</v>
      </c>
      <c r="AO47" s="189">
        <v>0</v>
      </c>
      <c r="AP47" s="189">
        <v>0</v>
      </c>
      <c r="AQ47" s="189">
        <v>0</v>
      </c>
      <c r="AR47" s="189">
        <v>0</v>
      </c>
      <c r="AS47" s="189">
        <v>0</v>
      </c>
      <c r="AT47" s="189">
        <v>0</v>
      </c>
      <c r="AU47" s="189">
        <v>0</v>
      </c>
      <c r="AV47" s="189">
        <v>0</v>
      </c>
      <c r="AW47" s="189">
        <v>0</v>
      </c>
      <c r="AX47" s="189">
        <v>0</v>
      </c>
      <c r="AY47" s="189">
        <v>0</v>
      </c>
      <c r="AZ47" s="189">
        <v>0</v>
      </c>
      <c r="BA47" s="189">
        <v>0</v>
      </c>
      <c r="BB47" s="189">
        <v>0</v>
      </c>
      <c r="BC47" s="189">
        <v>0</v>
      </c>
      <c r="BD47" s="189">
        <v>0</v>
      </c>
      <c r="BE47" s="189">
        <v>0</v>
      </c>
      <c r="BF47" s="189">
        <v>0</v>
      </c>
      <c r="BG47" s="189">
        <v>0</v>
      </c>
      <c r="BH47" s="189">
        <v>0</v>
      </c>
      <c r="BI47" s="189">
        <f t="shared" si="28"/>
        <v>0</v>
      </c>
      <c r="BJ47" s="189">
        <v>0</v>
      </c>
      <c r="BK47" s="189">
        <v>0</v>
      </c>
      <c r="BL47" s="189">
        <v>0</v>
      </c>
      <c r="BM47" s="189">
        <v>0</v>
      </c>
      <c r="BN47" s="189">
        <v>0</v>
      </c>
      <c r="BO47" s="189">
        <v>0</v>
      </c>
      <c r="BP47" s="189">
        <v>0</v>
      </c>
      <c r="BQ47" s="189">
        <v>0</v>
      </c>
      <c r="BR47" s="189">
        <v>0</v>
      </c>
      <c r="BS47" s="189">
        <v>0</v>
      </c>
      <c r="BT47" s="189">
        <v>0</v>
      </c>
      <c r="BU47" s="189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6">
        <v>0</v>
      </c>
      <c r="CD47" s="327"/>
    </row>
    <row r="48" spans="1:82" ht="13.8">
      <c r="A48" s="85"/>
      <c r="B48" s="85"/>
      <c r="C48" s="21" t="s">
        <v>183</v>
      </c>
      <c r="D48" s="189">
        <v>0</v>
      </c>
      <c r="E48" s="189">
        <v>0</v>
      </c>
      <c r="F48" s="189">
        <v>0</v>
      </c>
      <c r="G48" s="189">
        <v>0</v>
      </c>
      <c r="H48" s="189">
        <v>0</v>
      </c>
      <c r="I48" s="189">
        <v>0</v>
      </c>
      <c r="J48" s="189">
        <v>0</v>
      </c>
      <c r="K48" s="189">
        <v>0</v>
      </c>
      <c r="L48" s="189">
        <v>0</v>
      </c>
      <c r="M48" s="189">
        <v>0</v>
      </c>
      <c r="N48" s="189">
        <v>0</v>
      </c>
      <c r="O48" s="189">
        <v>0</v>
      </c>
      <c r="P48" s="189">
        <v>7005</v>
      </c>
      <c r="Q48" s="189">
        <v>6776</v>
      </c>
      <c r="R48" s="189">
        <v>7451</v>
      </c>
      <c r="S48" s="189">
        <v>7276</v>
      </c>
      <c r="T48" s="15">
        <v>7374</v>
      </c>
      <c r="U48" s="16">
        <v>7490</v>
      </c>
      <c r="V48" s="189">
        <v>0</v>
      </c>
      <c r="W48" s="189">
        <v>0</v>
      </c>
      <c r="X48" s="189">
        <v>0</v>
      </c>
      <c r="Y48" s="189">
        <v>0</v>
      </c>
      <c r="Z48" s="189">
        <v>0</v>
      </c>
      <c r="AA48" s="189">
        <v>0</v>
      </c>
      <c r="AB48" s="189">
        <v>0</v>
      </c>
      <c r="AC48" s="189">
        <v>0</v>
      </c>
      <c r="AD48" s="189">
        <v>0</v>
      </c>
      <c r="AE48" s="189">
        <v>0</v>
      </c>
      <c r="AF48" s="189">
        <v>0</v>
      </c>
      <c r="AG48" s="189">
        <v>0</v>
      </c>
      <c r="AH48" s="189">
        <v>0</v>
      </c>
      <c r="AI48" s="189">
        <v>0</v>
      </c>
      <c r="AJ48" s="189">
        <v>0</v>
      </c>
      <c r="AK48" s="189">
        <v>0</v>
      </c>
      <c r="AL48" s="189">
        <v>0</v>
      </c>
      <c r="AM48" s="189">
        <v>0</v>
      </c>
      <c r="AN48" s="189">
        <v>0</v>
      </c>
      <c r="AO48" s="189">
        <v>0</v>
      </c>
      <c r="AP48" s="189">
        <v>0</v>
      </c>
      <c r="AQ48" s="189">
        <v>0</v>
      </c>
      <c r="AR48" s="189">
        <v>0</v>
      </c>
      <c r="AS48" s="189">
        <v>0</v>
      </c>
      <c r="AT48" s="189">
        <v>0</v>
      </c>
      <c r="AU48" s="189">
        <v>0</v>
      </c>
      <c r="AV48" s="189">
        <v>0</v>
      </c>
      <c r="AW48" s="189">
        <v>0</v>
      </c>
      <c r="AX48" s="189">
        <v>0</v>
      </c>
      <c r="AY48" s="189">
        <v>0</v>
      </c>
      <c r="AZ48" s="189">
        <v>0</v>
      </c>
      <c r="BA48" s="189">
        <v>0</v>
      </c>
      <c r="BB48" s="189">
        <v>0</v>
      </c>
      <c r="BC48" s="189">
        <v>0</v>
      </c>
      <c r="BD48" s="189">
        <v>0</v>
      </c>
      <c r="BE48" s="189">
        <v>0</v>
      </c>
      <c r="BF48" s="189">
        <v>0</v>
      </c>
      <c r="BG48" s="189">
        <v>0</v>
      </c>
      <c r="BH48" s="189">
        <v>0</v>
      </c>
      <c r="BI48" s="189">
        <f t="shared" si="28"/>
        <v>7005</v>
      </c>
      <c r="BJ48" s="189">
        <v>550</v>
      </c>
      <c r="BK48" s="189">
        <v>876</v>
      </c>
      <c r="BL48" s="189">
        <v>929.99998000000005</v>
      </c>
      <c r="BM48" s="189">
        <v>6776</v>
      </c>
      <c r="BN48" s="189">
        <v>6487</v>
      </c>
      <c r="BO48" s="189">
        <v>5887</v>
      </c>
      <c r="BP48" s="189">
        <v>5967</v>
      </c>
      <c r="BQ48" s="189">
        <v>7451</v>
      </c>
      <c r="BR48" s="189">
        <v>7265</v>
      </c>
      <c r="BS48" s="189">
        <v>6794</v>
      </c>
      <c r="BT48" s="189">
        <v>6356</v>
      </c>
      <c r="BU48" s="189">
        <v>7276</v>
      </c>
      <c r="BV48" s="15">
        <v>7473</v>
      </c>
      <c r="BW48" s="15">
        <v>7567</v>
      </c>
      <c r="BX48" s="15">
        <v>7674</v>
      </c>
      <c r="BY48" s="15">
        <v>7374</v>
      </c>
      <c r="BZ48" s="15">
        <v>7670</v>
      </c>
      <c r="CA48" s="15">
        <v>7637</v>
      </c>
      <c r="CB48" s="15">
        <v>7497</v>
      </c>
      <c r="CC48" s="16">
        <v>7490</v>
      </c>
      <c r="CD48" s="327"/>
    </row>
    <row r="49" spans="1:82" ht="13.8">
      <c r="A49" s="85"/>
      <c r="B49" s="85"/>
      <c r="C49" s="21" t="s">
        <v>215</v>
      </c>
      <c r="D49" s="189">
        <v>0</v>
      </c>
      <c r="E49" s="189">
        <v>0</v>
      </c>
      <c r="F49" s="189">
        <v>0</v>
      </c>
      <c r="G49" s="189">
        <v>0</v>
      </c>
      <c r="H49" s="189">
        <v>0</v>
      </c>
      <c r="I49" s="189">
        <v>0</v>
      </c>
      <c r="J49" s="189">
        <v>0</v>
      </c>
      <c r="K49" s="189">
        <v>0</v>
      </c>
      <c r="L49" s="189">
        <v>0</v>
      </c>
      <c r="M49" s="189">
        <v>6200</v>
      </c>
      <c r="N49" s="189">
        <v>5592</v>
      </c>
      <c r="O49" s="189">
        <v>5033</v>
      </c>
      <c r="P49" s="189">
        <v>6389</v>
      </c>
      <c r="Q49" s="189">
        <v>12461</v>
      </c>
      <c r="R49" s="189">
        <v>20551</v>
      </c>
      <c r="S49" s="189">
        <v>30899</v>
      </c>
      <c r="T49" s="15">
        <v>46066</v>
      </c>
      <c r="U49" s="16">
        <v>39019</v>
      </c>
      <c r="V49" s="189">
        <v>0</v>
      </c>
      <c r="W49" s="189">
        <v>0</v>
      </c>
      <c r="X49" s="189">
        <v>0</v>
      </c>
      <c r="Y49" s="189">
        <v>0</v>
      </c>
      <c r="Z49" s="189">
        <v>0</v>
      </c>
      <c r="AA49" s="189">
        <v>0</v>
      </c>
      <c r="AB49" s="189">
        <v>0</v>
      </c>
      <c r="AC49" s="189">
        <v>0</v>
      </c>
      <c r="AD49" s="189">
        <v>0</v>
      </c>
      <c r="AE49" s="189">
        <v>0</v>
      </c>
      <c r="AF49" s="189">
        <v>0</v>
      </c>
      <c r="AG49" s="189">
        <v>0</v>
      </c>
      <c r="AH49" s="189">
        <v>0</v>
      </c>
      <c r="AI49" s="189">
        <v>0</v>
      </c>
      <c r="AJ49" s="189">
        <v>0</v>
      </c>
      <c r="AK49" s="189">
        <v>0</v>
      </c>
      <c r="AL49" s="189">
        <v>0</v>
      </c>
      <c r="AM49" s="189">
        <v>0</v>
      </c>
      <c r="AN49" s="189">
        <v>0</v>
      </c>
      <c r="AO49" s="189">
        <v>0</v>
      </c>
      <c r="AP49" s="189">
        <v>0</v>
      </c>
      <c r="AQ49" s="189">
        <v>0</v>
      </c>
      <c r="AR49" s="189">
        <v>0</v>
      </c>
      <c r="AS49" s="189">
        <v>0</v>
      </c>
      <c r="AT49" s="189">
        <v>0</v>
      </c>
      <c r="AU49" s="189">
        <v>0</v>
      </c>
      <c r="AV49" s="189">
        <v>0</v>
      </c>
      <c r="AW49" s="189">
        <v>6200</v>
      </c>
      <c r="AX49" s="189">
        <v>6132</v>
      </c>
      <c r="AY49" s="189">
        <v>6064</v>
      </c>
      <c r="AZ49" s="189">
        <v>5996</v>
      </c>
      <c r="BA49" s="189">
        <v>5592</v>
      </c>
      <c r="BB49" s="189">
        <v>5452</v>
      </c>
      <c r="BC49" s="189">
        <v>5313</v>
      </c>
      <c r="BD49" s="189">
        <v>5173</v>
      </c>
      <c r="BE49" s="189">
        <v>5033</v>
      </c>
      <c r="BF49" s="189">
        <v>4894</v>
      </c>
      <c r="BG49" s="189">
        <v>4753</v>
      </c>
      <c r="BH49" s="189">
        <v>5444</v>
      </c>
      <c r="BI49" s="189">
        <f t="shared" si="28"/>
        <v>6389</v>
      </c>
      <c r="BJ49" s="189">
        <v>7532</v>
      </c>
      <c r="BK49" s="189">
        <v>9325</v>
      </c>
      <c r="BL49" s="189">
        <v>10516</v>
      </c>
      <c r="BM49" s="189">
        <v>12461</v>
      </c>
      <c r="BN49" s="189">
        <v>15033</v>
      </c>
      <c r="BO49" s="189">
        <v>17127</v>
      </c>
      <c r="BP49" s="189">
        <v>19935</v>
      </c>
      <c r="BQ49" s="189">
        <v>20551</v>
      </c>
      <c r="BR49" s="189">
        <v>23567</v>
      </c>
      <c r="BS49" s="189">
        <v>26509</v>
      </c>
      <c r="BT49" s="189">
        <v>29578</v>
      </c>
      <c r="BU49" s="189">
        <v>30899</v>
      </c>
      <c r="BV49" s="15">
        <v>34545</v>
      </c>
      <c r="BW49" s="15">
        <v>35887</v>
      </c>
      <c r="BX49" s="15">
        <v>38499</v>
      </c>
      <c r="BY49" s="15">
        <v>46066</v>
      </c>
      <c r="BZ49" s="15">
        <v>45860</v>
      </c>
      <c r="CA49" s="15">
        <v>45664</v>
      </c>
      <c r="CB49" s="15">
        <v>45474</v>
      </c>
      <c r="CC49" s="16">
        <v>39019</v>
      </c>
      <c r="CD49" s="327"/>
    </row>
    <row r="50" spans="1:82" s="139" customFormat="1" ht="13.8">
      <c r="A50" s="128"/>
      <c r="B50" s="128"/>
      <c r="C50" s="21" t="s">
        <v>252</v>
      </c>
      <c r="D50" s="189">
        <v>101</v>
      </c>
      <c r="E50" s="189">
        <v>0</v>
      </c>
      <c r="F50" s="189">
        <v>0</v>
      </c>
      <c r="G50" s="189">
        <v>0</v>
      </c>
      <c r="H50" s="189">
        <v>0</v>
      </c>
      <c r="I50" s="189">
        <v>127</v>
      </c>
      <c r="J50" s="189">
        <v>1420</v>
      </c>
      <c r="K50" s="189">
        <v>10159</v>
      </c>
      <c r="L50" s="189">
        <v>11660</v>
      </c>
      <c r="M50" s="189">
        <v>10335</v>
      </c>
      <c r="N50" s="189">
        <v>7108</v>
      </c>
      <c r="O50" s="189">
        <v>7050</v>
      </c>
      <c r="P50" s="189">
        <v>5386</v>
      </c>
      <c r="Q50" s="189">
        <v>2113</v>
      </c>
      <c r="R50" s="189">
        <v>239</v>
      </c>
      <c r="S50" s="189">
        <v>2158</v>
      </c>
      <c r="T50" s="15">
        <v>2144</v>
      </c>
      <c r="U50" s="16">
        <v>1877</v>
      </c>
      <c r="V50" s="189">
        <v>0</v>
      </c>
      <c r="W50" s="189">
        <v>0</v>
      </c>
      <c r="X50" s="189">
        <v>0</v>
      </c>
      <c r="Y50" s="189">
        <v>0</v>
      </c>
      <c r="Z50" s="189">
        <v>0</v>
      </c>
      <c r="AA50" s="189">
        <v>0</v>
      </c>
      <c r="AB50" s="189">
        <v>0</v>
      </c>
      <c r="AC50" s="189">
        <v>0</v>
      </c>
      <c r="AD50" s="189">
        <v>108</v>
      </c>
      <c r="AE50" s="189">
        <v>114</v>
      </c>
      <c r="AF50" s="189">
        <v>121</v>
      </c>
      <c r="AG50" s="189">
        <v>127</v>
      </c>
      <c r="AH50" s="189">
        <v>278</v>
      </c>
      <c r="AI50" s="189">
        <v>303</v>
      </c>
      <c r="AJ50" s="189">
        <v>328</v>
      </c>
      <c r="AK50" s="189">
        <v>1420</v>
      </c>
      <c r="AL50" s="189">
        <v>1827</v>
      </c>
      <c r="AM50" s="189">
        <v>5406</v>
      </c>
      <c r="AN50" s="189">
        <v>8302</v>
      </c>
      <c r="AO50" s="189">
        <v>10159</v>
      </c>
      <c r="AP50" s="189">
        <v>7880</v>
      </c>
      <c r="AQ50" s="189">
        <v>9225</v>
      </c>
      <c r="AR50" s="189">
        <v>10001</v>
      </c>
      <c r="AS50" s="189">
        <v>11660</v>
      </c>
      <c r="AT50" s="189">
        <v>7153</v>
      </c>
      <c r="AU50" s="189">
        <v>7655</v>
      </c>
      <c r="AV50" s="189">
        <v>9905</v>
      </c>
      <c r="AW50" s="189">
        <v>10335</v>
      </c>
      <c r="AX50" s="189">
        <v>5248</v>
      </c>
      <c r="AY50" s="189">
        <v>5936</v>
      </c>
      <c r="AZ50" s="189">
        <v>7946</v>
      </c>
      <c r="BA50" s="189">
        <v>7108</v>
      </c>
      <c r="BB50" s="189">
        <v>2682</v>
      </c>
      <c r="BC50" s="189">
        <v>3941</v>
      </c>
      <c r="BD50" s="189">
        <v>6358</v>
      </c>
      <c r="BE50" s="189">
        <v>7050</v>
      </c>
      <c r="BF50" s="189">
        <v>994</v>
      </c>
      <c r="BG50" s="189">
        <v>2314.4208200000003</v>
      </c>
      <c r="BH50" s="189">
        <v>4690.2065686999995</v>
      </c>
      <c r="BI50" s="189">
        <f t="shared" si="28"/>
        <v>5386</v>
      </c>
      <c r="BJ50" s="189">
        <v>360</v>
      </c>
      <c r="BK50" s="189">
        <v>417</v>
      </c>
      <c r="BL50" s="189">
        <v>497</v>
      </c>
      <c r="BM50" s="189">
        <v>2113</v>
      </c>
      <c r="BN50" s="189">
        <v>0</v>
      </c>
      <c r="BO50" s="189">
        <v>0</v>
      </c>
      <c r="BP50" s="189">
        <v>0</v>
      </c>
      <c r="BQ50" s="189">
        <v>239</v>
      </c>
      <c r="BR50" s="189">
        <v>0</v>
      </c>
      <c r="BS50" s="189">
        <v>0</v>
      </c>
      <c r="BT50" s="189">
        <v>0</v>
      </c>
      <c r="BU50" s="189">
        <v>2158</v>
      </c>
      <c r="BV50" s="15">
        <v>2147</v>
      </c>
      <c r="BW50" s="15">
        <v>2144</v>
      </c>
      <c r="BX50" s="15">
        <v>2144</v>
      </c>
      <c r="BY50" s="15">
        <v>2144</v>
      </c>
      <c r="BZ50" s="15">
        <v>2144</v>
      </c>
      <c r="CA50" s="15">
        <v>1943</v>
      </c>
      <c r="CB50" s="15">
        <v>1910</v>
      </c>
      <c r="CC50" s="16">
        <v>1877</v>
      </c>
      <c r="CD50" s="327"/>
    </row>
    <row r="51" spans="1:82" ht="13.8">
      <c r="A51" s="85"/>
      <c r="B51" s="85"/>
      <c r="C51" s="21" t="s">
        <v>45</v>
      </c>
      <c r="D51" s="189">
        <v>0</v>
      </c>
      <c r="E51" s="189">
        <v>0</v>
      </c>
      <c r="F51" s="189">
        <v>1010</v>
      </c>
      <c r="G51" s="189">
        <v>1010</v>
      </c>
      <c r="H51" s="189">
        <v>1019</v>
      </c>
      <c r="I51" s="189">
        <v>0</v>
      </c>
      <c r="J51" s="189">
        <v>0</v>
      </c>
      <c r="K51" s="189">
        <v>0</v>
      </c>
      <c r="L51" s="189">
        <v>0</v>
      </c>
      <c r="M51" s="189">
        <v>0</v>
      </c>
      <c r="N51" s="189">
        <v>0</v>
      </c>
      <c r="O51" s="189">
        <v>0</v>
      </c>
      <c r="P51" s="189">
        <v>0</v>
      </c>
      <c r="Q51" s="189">
        <v>0</v>
      </c>
      <c r="R51" s="189">
        <v>0</v>
      </c>
      <c r="S51" s="189">
        <v>0</v>
      </c>
      <c r="T51" s="15">
        <v>0</v>
      </c>
      <c r="U51" s="16">
        <v>11744</v>
      </c>
      <c r="V51" s="189">
        <v>1010</v>
      </c>
      <c r="W51" s="189">
        <v>1010</v>
      </c>
      <c r="X51" s="189">
        <v>1010</v>
      </c>
      <c r="Y51" s="189">
        <v>1010</v>
      </c>
      <c r="Z51" s="189">
        <v>1170</v>
      </c>
      <c r="AA51" s="189">
        <v>1010</v>
      </c>
      <c r="AB51" s="189">
        <v>1010</v>
      </c>
      <c r="AC51" s="189">
        <v>1019</v>
      </c>
      <c r="AD51" s="189">
        <v>1010</v>
      </c>
      <c r="AE51" s="189">
        <v>0</v>
      </c>
      <c r="AF51" s="189">
        <v>0</v>
      </c>
      <c r="AG51" s="189">
        <v>0</v>
      </c>
      <c r="AH51" s="189">
        <v>15</v>
      </c>
      <c r="AI51" s="189">
        <v>0</v>
      </c>
      <c r="AJ51" s="189">
        <v>0</v>
      </c>
      <c r="AK51" s="189">
        <v>0</v>
      </c>
      <c r="AL51" s="189">
        <v>0</v>
      </c>
      <c r="AM51" s="189">
        <v>0</v>
      </c>
      <c r="AN51" s="189">
        <v>0</v>
      </c>
      <c r="AO51" s="189">
        <v>0</v>
      </c>
      <c r="AP51" s="189">
        <v>0</v>
      </c>
      <c r="AQ51" s="189">
        <v>0</v>
      </c>
      <c r="AR51" s="189">
        <v>0</v>
      </c>
      <c r="AS51" s="189">
        <v>0</v>
      </c>
      <c r="AT51" s="189">
        <v>0</v>
      </c>
      <c r="AU51" s="189">
        <v>0</v>
      </c>
      <c r="AV51" s="189">
        <v>0</v>
      </c>
      <c r="AW51" s="189">
        <v>0</v>
      </c>
      <c r="AX51" s="189">
        <v>0</v>
      </c>
      <c r="AY51" s="189">
        <v>0</v>
      </c>
      <c r="AZ51" s="189">
        <v>0</v>
      </c>
      <c r="BA51" s="189">
        <v>0</v>
      </c>
      <c r="BB51" s="189">
        <v>0</v>
      </c>
      <c r="BC51" s="189">
        <v>0</v>
      </c>
      <c r="BD51" s="189">
        <v>0</v>
      </c>
      <c r="BE51" s="189">
        <v>0</v>
      </c>
      <c r="BF51" s="189">
        <v>0</v>
      </c>
      <c r="BG51" s="189">
        <v>0</v>
      </c>
      <c r="BH51" s="189">
        <v>0</v>
      </c>
      <c r="BI51" s="189">
        <f t="shared" si="28"/>
        <v>0</v>
      </c>
      <c r="BJ51" s="189">
        <v>0</v>
      </c>
      <c r="BK51" s="189">
        <v>0</v>
      </c>
      <c r="BL51" s="189">
        <v>0</v>
      </c>
      <c r="BM51" s="189">
        <v>0</v>
      </c>
      <c r="BN51" s="189">
        <v>0</v>
      </c>
      <c r="BO51" s="189">
        <v>0</v>
      </c>
      <c r="BP51" s="189">
        <v>0</v>
      </c>
      <c r="BQ51" s="189">
        <v>0</v>
      </c>
      <c r="BR51" s="189">
        <v>0</v>
      </c>
      <c r="BS51" s="189">
        <v>0</v>
      </c>
      <c r="BT51" s="189">
        <v>0</v>
      </c>
      <c r="BU51" s="189">
        <v>0</v>
      </c>
      <c r="BV51" s="15">
        <v>0</v>
      </c>
      <c r="BW51" s="15">
        <v>3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6">
        <v>11744</v>
      </c>
      <c r="CD51" s="327"/>
    </row>
    <row r="52" spans="1:82" ht="13.8">
      <c r="A52" s="85"/>
      <c r="B52" s="85"/>
      <c r="C52" s="21" t="s">
        <v>216</v>
      </c>
      <c r="D52" s="189">
        <v>0</v>
      </c>
      <c r="E52" s="189">
        <v>0</v>
      </c>
      <c r="F52" s="189">
        <v>0</v>
      </c>
      <c r="G52" s="189">
        <v>1360</v>
      </c>
      <c r="H52" s="189">
        <v>0</v>
      </c>
      <c r="I52" s="189">
        <v>0</v>
      </c>
      <c r="J52" s="189">
        <v>0</v>
      </c>
      <c r="K52" s="189">
        <v>0</v>
      </c>
      <c r="L52" s="189">
        <v>0</v>
      </c>
      <c r="M52" s="189">
        <v>14238</v>
      </c>
      <c r="N52" s="189">
        <v>13054</v>
      </c>
      <c r="O52" s="189">
        <v>11835</v>
      </c>
      <c r="P52" s="189">
        <v>13229</v>
      </c>
      <c r="Q52" s="189">
        <v>12250</v>
      </c>
      <c r="R52" s="189">
        <v>10277</v>
      </c>
      <c r="S52" s="189">
        <v>11462</v>
      </c>
      <c r="T52" s="15">
        <v>9862</v>
      </c>
      <c r="U52" s="16">
        <v>13341</v>
      </c>
      <c r="V52" s="189">
        <v>61</v>
      </c>
      <c r="W52" s="189">
        <v>0</v>
      </c>
      <c r="X52" s="189">
        <v>0</v>
      </c>
      <c r="Y52" s="189">
        <v>1360</v>
      </c>
      <c r="Z52" s="189">
        <v>0</v>
      </c>
      <c r="AA52" s="189">
        <v>0</v>
      </c>
      <c r="AB52" s="189">
        <v>0</v>
      </c>
      <c r="AC52" s="189">
        <v>0</v>
      </c>
      <c r="AD52" s="189">
        <v>0</v>
      </c>
      <c r="AE52" s="189">
        <v>0</v>
      </c>
      <c r="AF52" s="189">
        <v>0</v>
      </c>
      <c r="AG52" s="189">
        <v>0</v>
      </c>
      <c r="AH52" s="189">
        <v>0</v>
      </c>
      <c r="AI52" s="189">
        <v>0</v>
      </c>
      <c r="AJ52" s="189">
        <v>0</v>
      </c>
      <c r="AK52" s="189">
        <v>0</v>
      </c>
      <c r="AL52" s="189">
        <v>0</v>
      </c>
      <c r="AM52" s="189">
        <v>0</v>
      </c>
      <c r="AN52" s="189">
        <v>0</v>
      </c>
      <c r="AO52" s="189">
        <v>0</v>
      </c>
      <c r="AP52" s="189">
        <v>0</v>
      </c>
      <c r="AQ52" s="189">
        <v>0</v>
      </c>
      <c r="AR52" s="189">
        <v>0</v>
      </c>
      <c r="AS52" s="189">
        <v>0</v>
      </c>
      <c r="AT52" s="189">
        <v>0</v>
      </c>
      <c r="AU52" s="189">
        <v>2224</v>
      </c>
      <c r="AV52" s="189">
        <v>2224</v>
      </c>
      <c r="AW52" s="189">
        <v>14238</v>
      </c>
      <c r="AX52" s="189">
        <v>12819</v>
      </c>
      <c r="AY52" s="189">
        <v>12896</v>
      </c>
      <c r="AZ52" s="189">
        <v>12975</v>
      </c>
      <c r="BA52" s="189">
        <v>13054</v>
      </c>
      <c r="BB52" s="189">
        <v>11626</v>
      </c>
      <c r="BC52" s="189">
        <v>11695</v>
      </c>
      <c r="BD52" s="189">
        <v>11765</v>
      </c>
      <c r="BE52" s="189">
        <v>11835</v>
      </c>
      <c r="BF52" s="189">
        <v>10398</v>
      </c>
      <c r="BG52" s="189">
        <v>10458</v>
      </c>
      <c r="BH52" s="189">
        <v>10518</v>
      </c>
      <c r="BI52" s="189">
        <f t="shared" si="28"/>
        <v>13229</v>
      </c>
      <c r="BJ52" s="189">
        <v>8164</v>
      </c>
      <c r="BK52" s="189">
        <v>8130</v>
      </c>
      <c r="BL52" s="189">
        <v>7011</v>
      </c>
      <c r="BM52" s="189">
        <v>12250</v>
      </c>
      <c r="BN52" s="189">
        <v>10916</v>
      </c>
      <c r="BO52" s="189">
        <v>10592</v>
      </c>
      <c r="BP52" s="189">
        <v>10559</v>
      </c>
      <c r="BQ52" s="189">
        <v>10277</v>
      </c>
      <c r="BR52" s="189">
        <v>8836</v>
      </c>
      <c r="BS52" s="189">
        <v>8577</v>
      </c>
      <c r="BT52" s="189">
        <v>8684</v>
      </c>
      <c r="BU52" s="189">
        <v>11462</v>
      </c>
      <c r="BV52" s="15">
        <v>6783</v>
      </c>
      <c r="BW52" s="15">
        <v>9945</v>
      </c>
      <c r="BX52" s="15">
        <v>10313</v>
      </c>
      <c r="BY52" s="15">
        <v>9862</v>
      </c>
      <c r="BZ52" s="15">
        <v>9952</v>
      </c>
      <c r="CA52" s="15">
        <v>10155</v>
      </c>
      <c r="CB52" s="15">
        <v>10039</v>
      </c>
      <c r="CC52" s="16">
        <v>13341</v>
      </c>
      <c r="CD52" s="327"/>
    </row>
    <row r="53" spans="1:82" s="139" customFormat="1" ht="13.8">
      <c r="A53" s="128"/>
      <c r="B53" s="128"/>
      <c r="C53" s="133" t="s">
        <v>253</v>
      </c>
      <c r="D53" s="188">
        <v>36183</v>
      </c>
      <c r="E53" s="188">
        <v>22941</v>
      </c>
      <c r="F53" s="188">
        <v>530665</v>
      </c>
      <c r="G53" s="188">
        <v>28986</v>
      </c>
      <c r="H53" s="188">
        <v>34233</v>
      </c>
      <c r="I53" s="188">
        <v>45195</v>
      </c>
      <c r="J53" s="188">
        <v>68185</v>
      </c>
      <c r="K53" s="188">
        <v>103586</v>
      </c>
      <c r="L53" s="188">
        <v>100494</v>
      </c>
      <c r="M53" s="188">
        <v>271281</v>
      </c>
      <c r="N53" s="188">
        <v>79905</v>
      </c>
      <c r="O53" s="188">
        <v>60617</v>
      </c>
      <c r="P53" s="188">
        <f>SUM(P54:P65)</f>
        <v>101903</v>
      </c>
      <c r="Q53" s="188">
        <f t="shared" ref="Q53:BQ53" si="29">SUM(Q54:Q65)</f>
        <v>158394</v>
      </c>
      <c r="R53" s="188">
        <f t="shared" ref="R53" si="30">SUM(R54:R65)</f>
        <v>398625</v>
      </c>
      <c r="S53" s="188">
        <f t="shared" ref="S53:T53" si="31">SUM(S54:S65)</f>
        <v>127615</v>
      </c>
      <c r="T53" s="11">
        <f t="shared" si="31"/>
        <v>120321</v>
      </c>
      <c r="U53" s="12">
        <v>102940</v>
      </c>
      <c r="V53" s="188">
        <f t="shared" si="29"/>
        <v>26459</v>
      </c>
      <c r="W53" s="188">
        <f t="shared" si="29"/>
        <v>115959</v>
      </c>
      <c r="X53" s="188">
        <f t="shared" si="29"/>
        <v>23584</v>
      </c>
      <c r="Y53" s="188">
        <f t="shared" si="29"/>
        <v>28986</v>
      </c>
      <c r="Z53" s="188">
        <f t="shared" si="29"/>
        <v>39635</v>
      </c>
      <c r="AA53" s="188">
        <f t="shared" si="29"/>
        <v>169159</v>
      </c>
      <c r="AB53" s="188">
        <f t="shared" si="29"/>
        <v>29297</v>
      </c>
      <c r="AC53" s="188">
        <f t="shared" si="29"/>
        <v>34233</v>
      </c>
      <c r="AD53" s="188">
        <f t="shared" si="29"/>
        <v>78028</v>
      </c>
      <c r="AE53" s="188">
        <f t="shared" si="29"/>
        <v>141397</v>
      </c>
      <c r="AF53" s="188">
        <f t="shared" si="29"/>
        <v>53676</v>
      </c>
      <c r="AG53" s="188">
        <f t="shared" si="29"/>
        <v>45195</v>
      </c>
      <c r="AH53" s="188">
        <f t="shared" si="29"/>
        <v>75112</v>
      </c>
      <c r="AI53" s="188">
        <f t="shared" si="29"/>
        <v>106066</v>
      </c>
      <c r="AJ53" s="188">
        <f t="shared" si="29"/>
        <v>58362</v>
      </c>
      <c r="AK53" s="188">
        <f t="shared" si="29"/>
        <v>68185</v>
      </c>
      <c r="AL53" s="188">
        <f t="shared" si="29"/>
        <v>109519</v>
      </c>
      <c r="AM53" s="188">
        <f t="shared" si="29"/>
        <v>92336</v>
      </c>
      <c r="AN53" s="188">
        <f t="shared" si="29"/>
        <v>94960</v>
      </c>
      <c r="AO53" s="188">
        <f t="shared" si="29"/>
        <v>103586</v>
      </c>
      <c r="AP53" s="188">
        <f t="shared" si="29"/>
        <v>108751</v>
      </c>
      <c r="AQ53" s="188">
        <f t="shared" si="29"/>
        <v>221640</v>
      </c>
      <c r="AR53" s="188">
        <f t="shared" si="29"/>
        <v>97425</v>
      </c>
      <c r="AS53" s="188">
        <f t="shared" si="29"/>
        <v>100494</v>
      </c>
      <c r="AT53" s="188">
        <f t="shared" si="29"/>
        <v>286885</v>
      </c>
      <c r="AU53" s="188">
        <f t="shared" si="29"/>
        <v>370615</v>
      </c>
      <c r="AV53" s="188">
        <f t="shared" si="29"/>
        <v>259205</v>
      </c>
      <c r="AW53" s="188">
        <f t="shared" si="29"/>
        <v>271281</v>
      </c>
      <c r="AX53" s="188">
        <f t="shared" si="29"/>
        <v>159065</v>
      </c>
      <c r="AY53" s="188">
        <f t="shared" si="29"/>
        <v>229882</v>
      </c>
      <c r="AZ53" s="188">
        <f t="shared" si="29"/>
        <v>76771</v>
      </c>
      <c r="BA53" s="188">
        <f t="shared" si="29"/>
        <v>79905</v>
      </c>
      <c r="BB53" s="188">
        <f t="shared" si="29"/>
        <v>102106</v>
      </c>
      <c r="BC53" s="188">
        <f t="shared" si="29"/>
        <v>193296</v>
      </c>
      <c r="BD53" s="188">
        <f t="shared" si="29"/>
        <v>74863</v>
      </c>
      <c r="BE53" s="188">
        <f t="shared" si="29"/>
        <v>60617</v>
      </c>
      <c r="BF53" s="188">
        <f t="shared" si="29"/>
        <v>138482</v>
      </c>
      <c r="BG53" s="188">
        <f t="shared" si="29"/>
        <v>255724.39725000004</v>
      </c>
      <c r="BH53" s="188">
        <v>85616.976999999999</v>
      </c>
      <c r="BI53" s="188">
        <f t="shared" si="29"/>
        <v>101903</v>
      </c>
      <c r="BJ53" s="188">
        <f t="shared" si="29"/>
        <v>149619</v>
      </c>
      <c r="BK53" s="188">
        <f t="shared" si="29"/>
        <v>258603</v>
      </c>
      <c r="BL53" s="188">
        <f t="shared" si="29"/>
        <v>157821</v>
      </c>
      <c r="BM53" s="188">
        <f t="shared" si="29"/>
        <v>158394</v>
      </c>
      <c r="BN53" s="188">
        <f t="shared" si="29"/>
        <v>350693</v>
      </c>
      <c r="BO53" s="188">
        <f t="shared" si="29"/>
        <v>379577</v>
      </c>
      <c r="BP53" s="188">
        <f t="shared" si="29"/>
        <v>232988.47899999999</v>
      </c>
      <c r="BQ53" s="188">
        <f t="shared" si="29"/>
        <v>398625</v>
      </c>
      <c r="BR53" s="188">
        <f t="shared" ref="BR53:BS53" si="32">SUM(BR54:BR65)</f>
        <v>309354</v>
      </c>
      <c r="BS53" s="188">
        <f t="shared" si="32"/>
        <v>397768</v>
      </c>
      <c r="BT53" s="188">
        <f t="shared" ref="BT53:BY53" si="33">SUM(BT54:BT65)</f>
        <v>277506</v>
      </c>
      <c r="BU53" s="188">
        <f t="shared" si="33"/>
        <v>127615</v>
      </c>
      <c r="BV53" s="11">
        <f t="shared" si="33"/>
        <v>257745</v>
      </c>
      <c r="BW53" s="11">
        <f t="shared" si="33"/>
        <v>267391</v>
      </c>
      <c r="BX53" s="11">
        <f t="shared" si="33"/>
        <v>123662</v>
      </c>
      <c r="BY53" s="11">
        <f t="shared" si="33"/>
        <v>120321</v>
      </c>
      <c r="BZ53" s="11">
        <v>190196</v>
      </c>
      <c r="CA53" s="11">
        <v>308994</v>
      </c>
      <c r="CB53" s="11">
        <v>155233</v>
      </c>
      <c r="CC53" s="12">
        <v>102940</v>
      </c>
      <c r="CD53" s="327"/>
    </row>
    <row r="54" spans="1:82" ht="13.8">
      <c r="A54" s="85"/>
      <c r="B54" s="85"/>
      <c r="C54" s="21" t="s">
        <v>42</v>
      </c>
      <c r="D54" s="189">
        <v>0</v>
      </c>
      <c r="E54" s="189">
        <v>0</v>
      </c>
      <c r="F54" s="189">
        <v>0</v>
      </c>
      <c r="G54" s="189">
        <v>0</v>
      </c>
      <c r="H54" s="189">
        <v>0</v>
      </c>
      <c r="I54" s="189">
        <v>0</v>
      </c>
      <c r="J54" s="189">
        <v>0</v>
      </c>
      <c r="K54" s="189">
        <v>0</v>
      </c>
      <c r="L54" s="189">
        <v>682</v>
      </c>
      <c r="M54" s="189">
        <v>122882</v>
      </c>
      <c r="N54" s="189">
        <v>1938</v>
      </c>
      <c r="O54" s="189">
        <v>1938</v>
      </c>
      <c r="P54" s="189">
        <v>1932</v>
      </c>
      <c r="Q54" s="189">
        <v>1167</v>
      </c>
      <c r="R54" s="189">
        <v>246278</v>
      </c>
      <c r="S54" s="189">
        <v>0</v>
      </c>
      <c r="T54" s="15">
        <v>0</v>
      </c>
      <c r="U54" s="16">
        <v>0</v>
      </c>
      <c r="V54" s="189">
        <v>0</v>
      </c>
      <c r="W54" s="189">
        <v>0</v>
      </c>
      <c r="X54" s="189">
        <v>0</v>
      </c>
      <c r="Y54" s="189">
        <v>0</v>
      </c>
      <c r="Z54" s="189">
        <v>0</v>
      </c>
      <c r="AA54" s="189">
        <v>0</v>
      </c>
      <c r="AB54" s="189">
        <v>0</v>
      </c>
      <c r="AC54" s="189">
        <v>0</v>
      </c>
      <c r="AD54" s="189">
        <v>4088</v>
      </c>
      <c r="AE54" s="189">
        <v>7917</v>
      </c>
      <c r="AF54" s="189">
        <v>3917</v>
      </c>
      <c r="AG54" s="189">
        <v>0</v>
      </c>
      <c r="AH54" s="189">
        <v>3214</v>
      </c>
      <c r="AI54" s="189">
        <v>6419</v>
      </c>
      <c r="AJ54" s="189">
        <v>2377</v>
      </c>
      <c r="AK54" s="189">
        <v>0</v>
      </c>
      <c r="AL54" s="189">
        <v>2336</v>
      </c>
      <c r="AM54" s="189">
        <v>0</v>
      </c>
      <c r="AN54" s="189">
        <v>2375</v>
      </c>
      <c r="AO54" s="189">
        <v>0</v>
      </c>
      <c r="AP54" s="189">
        <v>1935</v>
      </c>
      <c r="AQ54" s="189">
        <v>0</v>
      </c>
      <c r="AR54" s="189">
        <v>1814</v>
      </c>
      <c r="AS54" s="189">
        <v>682</v>
      </c>
      <c r="AT54" s="189">
        <v>122881</v>
      </c>
      <c r="AU54" s="189">
        <v>121047</v>
      </c>
      <c r="AV54" s="189">
        <v>123002</v>
      </c>
      <c r="AW54" s="189">
        <v>122882</v>
      </c>
      <c r="AX54" s="189">
        <v>2069</v>
      </c>
      <c r="AY54" s="189">
        <v>1896</v>
      </c>
      <c r="AZ54" s="189">
        <v>2100</v>
      </c>
      <c r="BA54" s="189">
        <v>1938</v>
      </c>
      <c r="BB54" s="189">
        <v>2070</v>
      </c>
      <c r="BC54" s="189">
        <v>1899</v>
      </c>
      <c r="BD54" s="189">
        <v>2099</v>
      </c>
      <c r="BE54" s="189">
        <v>1938</v>
      </c>
      <c r="BF54" s="189">
        <v>2068</v>
      </c>
      <c r="BG54" s="189">
        <v>1893</v>
      </c>
      <c r="BH54" s="189">
        <v>2097</v>
      </c>
      <c r="BI54" s="189">
        <f t="shared" ref="BI54:BI65" si="34">+P54</f>
        <v>1932</v>
      </c>
      <c r="BJ54" s="189">
        <v>2087</v>
      </c>
      <c r="BK54" s="189">
        <v>1902</v>
      </c>
      <c r="BL54" s="189">
        <v>2098</v>
      </c>
      <c r="BM54" s="189">
        <v>1167</v>
      </c>
      <c r="BN54" s="189">
        <v>121733</v>
      </c>
      <c r="BO54" s="189">
        <v>121127</v>
      </c>
      <c r="BP54" s="189">
        <v>121817</v>
      </c>
      <c r="BQ54" s="189">
        <v>246278</v>
      </c>
      <c r="BR54" s="189">
        <v>126795</v>
      </c>
      <c r="BS54" s="189">
        <v>125862</v>
      </c>
      <c r="BT54" s="189">
        <v>126933</v>
      </c>
      <c r="BU54" s="189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  <c r="CA54" s="15">
        <v>0</v>
      </c>
      <c r="CB54" s="15">
        <v>0</v>
      </c>
      <c r="CC54" s="16">
        <v>0</v>
      </c>
      <c r="CD54" s="327"/>
    </row>
    <row r="55" spans="1:82" ht="13.8">
      <c r="A55" s="85"/>
      <c r="B55" s="85"/>
      <c r="C55" s="21" t="s">
        <v>47</v>
      </c>
      <c r="D55" s="189">
        <v>10202</v>
      </c>
      <c r="E55" s="189">
        <v>10980</v>
      </c>
      <c r="F55" s="189">
        <v>7064</v>
      </c>
      <c r="G55" s="189">
        <v>7472</v>
      </c>
      <c r="H55" s="189">
        <v>10516</v>
      </c>
      <c r="I55" s="189">
        <v>4284</v>
      </c>
      <c r="J55" s="189">
        <v>12738</v>
      </c>
      <c r="K55" s="189">
        <v>10017</v>
      </c>
      <c r="L55" s="189">
        <v>8597</v>
      </c>
      <c r="M55" s="189">
        <v>6387</v>
      </c>
      <c r="N55" s="189">
        <v>21303</v>
      </c>
      <c r="O55" s="189">
        <v>8575</v>
      </c>
      <c r="P55" s="189">
        <v>11584</v>
      </c>
      <c r="Q55" s="189">
        <v>15117</v>
      </c>
      <c r="R55" s="189">
        <v>13704</v>
      </c>
      <c r="S55" s="189">
        <v>17927</v>
      </c>
      <c r="T55" s="15">
        <v>23966</v>
      </c>
      <c r="U55" s="16">
        <v>25907</v>
      </c>
      <c r="V55" s="189">
        <v>3632</v>
      </c>
      <c r="W55" s="189">
        <v>4287</v>
      </c>
      <c r="X55" s="189">
        <v>3106</v>
      </c>
      <c r="Y55" s="189">
        <v>7472</v>
      </c>
      <c r="Z55" s="189">
        <v>3932</v>
      </c>
      <c r="AA55" s="189">
        <v>3301</v>
      </c>
      <c r="AB55" s="189">
        <v>2652</v>
      </c>
      <c r="AC55" s="189">
        <v>10516</v>
      </c>
      <c r="AD55" s="189">
        <v>16829</v>
      </c>
      <c r="AE55" s="189">
        <v>11533</v>
      </c>
      <c r="AF55" s="189">
        <v>6108</v>
      </c>
      <c r="AG55" s="189">
        <v>4284</v>
      </c>
      <c r="AH55" s="189">
        <v>8924</v>
      </c>
      <c r="AI55" s="189">
        <v>3518</v>
      </c>
      <c r="AJ55" s="189">
        <v>5402</v>
      </c>
      <c r="AK55" s="189">
        <v>12738</v>
      </c>
      <c r="AL55" s="189">
        <v>3763</v>
      </c>
      <c r="AM55" s="189">
        <v>6967</v>
      </c>
      <c r="AN55" s="189">
        <v>13747</v>
      </c>
      <c r="AO55" s="189">
        <v>10017</v>
      </c>
      <c r="AP55" s="189">
        <v>9974</v>
      </c>
      <c r="AQ55" s="189">
        <v>19634</v>
      </c>
      <c r="AR55" s="189">
        <v>7879</v>
      </c>
      <c r="AS55" s="189">
        <v>8597</v>
      </c>
      <c r="AT55" s="189">
        <v>6182</v>
      </c>
      <c r="AU55" s="189">
        <v>6288</v>
      </c>
      <c r="AV55" s="189">
        <v>2841</v>
      </c>
      <c r="AW55" s="189">
        <v>6387</v>
      </c>
      <c r="AX55" s="189">
        <v>6199</v>
      </c>
      <c r="AY55" s="189">
        <v>3496</v>
      </c>
      <c r="AZ55" s="189">
        <v>6169</v>
      </c>
      <c r="BA55" s="189">
        <v>21303</v>
      </c>
      <c r="BB55" s="189">
        <v>23849</v>
      </c>
      <c r="BC55" s="189">
        <v>18775</v>
      </c>
      <c r="BD55" s="189">
        <v>7905</v>
      </c>
      <c r="BE55" s="189">
        <v>8575</v>
      </c>
      <c r="BF55" s="189">
        <v>19855</v>
      </c>
      <c r="BG55" s="189">
        <v>31901.59534</v>
      </c>
      <c r="BH55" s="189">
        <v>13788</v>
      </c>
      <c r="BI55" s="189">
        <f t="shared" si="34"/>
        <v>11584</v>
      </c>
      <c r="BJ55" s="189">
        <v>21408</v>
      </c>
      <c r="BK55" s="189">
        <v>22217</v>
      </c>
      <c r="BL55" s="189">
        <v>9663</v>
      </c>
      <c r="BM55" s="189">
        <v>15117</v>
      </c>
      <c r="BN55" s="189">
        <v>19445</v>
      </c>
      <c r="BO55" s="189">
        <v>12551</v>
      </c>
      <c r="BP55" s="189">
        <v>12948</v>
      </c>
      <c r="BQ55" s="189">
        <v>13704</v>
      </c>
      <c r="BR55" s="189">
        <v>12732</v>
      </c>
      <c r="BS55" s="189">
        <v>18749</v>
      </c>
      <c r="BT55" s="189">
        <v>14819</v>
      </c>
      <c r="BU55" s="189">
        <v>17927</v>
      </c>
      <c r="BV55" s="15">
        <v>21746</v>
      </c>
      <c r="BW55" s="15">
        <v>22069</v>
      </c>
      <c r="BX55" s="15">
        <v>17604</v>
      </c>
      <c r="BY55" s="15">
        <v>23966</v>
      </c>
      <c r="BZ55" s="15">
        <v>25056</v>
      </c>
      <c r="CA55" s="15">
        <v>31990</v>
      </c>
      <c r="CB55" s="15">
        <v>41443</v>
      </c>
      <c r="CC55" s="16">
        <v>25907</v>
      </c>
      <c r="CD55" s="327"/>
    </row>
    <row r="56" spans="1:82" ht="13.8">
      <c r="A56" s="85"/>
      <c r="B56" s="85"/>
      <c r="C56" s="21" t="s">
        <v>43</v>
      </c>
      <c r="D56" s="189">
        <v>6731</v>
      </c>
      <c r="E56" s="189">
        <v>8277</v>
      </c>
      <c r="F56" s="189">
        <v>10325</v>
      </c>
      <c r="G56" s="189">
        <v>9790</v>
      </c>
      <c r="H56" s="189">
        <v>12851</v>
      </c>
      <c r="I56" s="189">
        <v>12574</v>
      </c>
      <c r="J56" s="189">
        <v>11511</v>
      </c>
      <c r="K56" s="189">
        <v>9911</v>
      </c>
      <c r="L56" s="189">
        <v>9457</v>
      </c>
      <c r="M56" s="189">
        <v>8114</v>
      </c>
      <c r="N56" s="189">
        <v>12958</v>
      </c>
      <c r="O56" s="189">
        <v>14278</v>
      </c>
      <c r="P56" s="189">
        <v>17175</v>
      </c>
      <c r="Q56" s="189">
        <v>23750</v>
      </c>
      <c r="R56" s="189">
        <v>31106</v>
      </c>
      <c r="S56" s="189">
        <v>31109</v>
      </c>
      <c r="T56" s="15">
        <v>30742</v>
      </c>
      <c r="U56" s="16">
        <v>37249</v>
      </c>
      <c r="V56" s="189">
        <v>5990</v>
      </c>
      <c r="W56" s="189">
        <v>7436</v>
      </c>
      <c r="X56" s="189">
        <v>9228</v>
      </c>
      <c r="Y56" s="189">
        <v>9790</v>
      </c>
      <c r="Z56" s="189">
        <v>4542</v>
      </c>
      <c r="AA56" s="189">
        <v>7013</v>
      </c>
      <c r="AB56" s="189">
        <v>9538</v>
      </c>
      <c r="AC56" s="189">
        <v>12851</v>
      </c>
      <c r="AD56" s="189">
        <v>6106</v>
      </c>
      <c r="AE56" s="189">
        <v>7794</v>
      </c>
      <c r="AF56" s="189">
        <v>10317</v>
      </c>
      <c r="AG56" s="189">
        <v>12574</v>
      </c>
      <c r="AH56" s="189">
        <v>10601</v>
      </c>
      <c r="AI56" s="189">
        <v>11997</v>
      </c>
      <c r="AJ56" s="189">
        <v>12844</v>
      </c>
      <c r="AK56" s="189">
        <v>11511</v>
      </c>
      <c r="AL56" s="189">
        <v>9240</v>
      </c>
      <c r="AM56" s="189">
        <v>10254</v>
      </c>
      <c r="AN56" s="189">
        <v>9510</v>
      </c>
      <c r="AO56" s="189">
        <v>9911</v>
      </c>
      <c r="AP56" s="189">
        <v>7632</v>
      </c>
      <c r="AQ56" s="189">
        <v>9584</v>
      </c>
      <c r="AR56" s="189">
        <v>11150</v>
      </c>
      <c r="AS56" s="189">
        <v>9457</v>
      </c>
      <c r="AT56" s="189">
        <v>7246</v>
      </c>
      <c r="AU56" s="189">
        <v>10379</v>
      </c>
      <c r="AV56" s="189">
        <v>8872</v>
      </c>
      <c r="AW56" s="189">
        <v>8114</v>
      </c>
      <c r="AX56" s="189">
        <v>5812</v>
      </c>
      <c r="AY56" s="189">
        <v>8060</v>
      </c>
      <c r="AZ56" s="189">
        <v>10515</v>
      </c>
      <c r="BA56" s="189">
        <v>12958</v>
      </c>
      <c r="BB56" s="189">
        <v>8141</v>
      </c>
      <c r="BC56" s="189">
        <v>10525</v>
      </c>
      <c r="BD56" s="189">
        <v>11684</v>
      </c>
      <c r="BE56" s="189">
        <v>14278</v>
      </c>
      <c r="BF56" s="189">
        <v>12970</v>
      </c>
      <c r="BG56" s="189">
        <v>13624</v>
      </c>
      <c r="BH56" s="189">
        <v>16474</v>
      </c>
      <c r="BI56" s="189">
        <f t="shared" si="34"/>
        <v>17175</v>
      </c>
      <c r="BJ56" s="189">
        <v>15788</v>
      </c>
      <c r="BK56" s="189">
        <v>14886</v>
      </c>
      <c r="BL56" s="189">
        <v>17119</v>
      </c>
      <c r="BM56" s="189">
        <v>23750</v>
      </c>
      <c r="BN56" s="189">
        <v>29365</v>
      </c>
      <c r="BO56" s="189">
        <v>20232</v>
      </c>
      <c r="BP56" s="189">
        <v>22306</v>
      </c>
      <c r="BQ56" s="189">
        <v>31106</v>
      </c>
      <c r="BR56" s="189">
        <v>36624</v>
      </c>
      <c r="BS56" s="189">
        <v>24287</v>
      </c>
      <c r="BT56" s="189">
        <v>28950</v>
      </c>
      <c r="BU56" s="189">
        <v>31109</v>
      </c>
      <c r="BV56" s="15">
        <v>33865</v>
      </c>
      <c r="BW56" s="15">
        <v>21691</v>
      </c>
      <c r="BX56" s="15">
        <v>28706</v>
      </c>
      <c r="BY56" s="15">
        <v>30742</v>
      </c>
      <c r="BZ56" s="15">
        <v>37923</v>
      </c>
      <c r="CA56" s="15">
        <v>27944</v>
      </c>
      <c r="CB56" s="15">
        <v>33901</v>
      </c>
      <c r="CC56" s="16">
        <v>37249</v>
      </c>
      <c r="CD56" s="327"/>
    </row>
    <row r="57" spans="1:82" ht="13.8" outlineLevel="1">
      <c r="A57" s="85"/>
      <c r="B57" s="85"/>
      <c r="C57" s="21" t="s">
        <v>44</v>
      </c>
      <c r="D57" s="189">
        <v>22</v>
      </c>
      <c r="E57" s="189">
        <v>38</v>
      </c>
      <c r="F57" s="189">
        <v>41</v>
      </c>
      <c r="G57" s="189">
        <v>73</v>
      </c>
      <c r="H57" s="189">
        <v>61</v>
      </c>
      <c r="I57" s="189">
        <v>336</v>
      </c>
      <c r="J57" s="189">
        <v>365</v>
      </c>
      <c r="K57" s="189">
        <v>154</v>
      </c>
      <c r="L57" s="189">
        <v>55</v>
      </c>
      <c r="M57" s="189">
        <v>62</v>
      </c>
      <c r="N57" s="189">
        <v>31</v>
      </c>
      <c r="O57" s="189">
        <v>0</v>
      </c>
      <c r="P57" s="189">
        <v>0</v>
      </c>
      <c r="Q57" s="189">
        <v>0</v>
      </c>
      <c r="R57" s="189">
        <v>0</v>
      </c>
      <c r="S57" s="189">
        <v>0</v>
      </c>
      <c r="T57" s="15">
        <v>0</v>
      </c>
      <c r="U57" s="16">
        <v>0</v>
      </c>
      <c r="V57" s="189">
        <v>80</v>
      </c>
      <c r="W57" s="189">
        <v>56</v>
      </c>
      <c r="X57" s="189">
        <v>43</v>
      </c>
      <c r="Y57" s="189">
        <v>73</v>
      </c>
      <c r="Z57" s="189">
        <v>71</v>
      </c>
      <c r="AA57" s="189">
        <v>66</v>
      </c>
      <c r="AB57" s="189">
        <v>66</v>
      </c>
      <c r="AC57" s="189">
        <v>61</v>
      </c>
      <c r="AD57" s="189">
        <v>283</v>
      </c>
      <c r="AE57" s="189">
        <v>229</v>
      </c>
      <c r="AF57" s="189">
        <v>356</v>
      </c>
      <c r="AG57" s="189">
        <v>336</v>
      </c>
      <c r="AH57" s="189">
        <v>337</v>
      </c>
      <c r="AI57" s="189">
        <v>364</v>
      </c>
      <c r="AJ57" s="189">
        <v>460</v>
      </c>
      <c r="AK57" s="189">
        <v>365</v>
      </c>
      <c r="AL57" s="189">
        <v>338</v>
      </c>
      <c r="AM57" s="189">
        <v>265</v>
      </c>
      <c r="AN57" s="189">
        <v>224</v>
      </c>
      <c r="AO57" s="189">
        <v>154</v>
      </c>
      <c r="AP57" s="189">
        <v>186</v>
      </c>
      <c r="AQ57" s="189">
        <v>79</v>
      </c>
      <c r="AR57" s="189">
        <v>55</v>
      </c>
      <c r="AS57" s="189">
        <v>55</v>
      </c>
      <c r="AT57" s="189">
        <v>55</v>
      </c>
      <c r="AU57" s="189">
        <v>55</v>
      </c>
      <c r="AV57" s="189">
        <v>61</v>
      </c>
      <c r="AW57" s="189">
        <v>62</v>
      </c>
      <c r="AX57" s="189">
        <v>62</v>
      </c>
      <c r="AY57" s="189">
        <v>64</v>
      </c>
      <c r="AZ57" s="189">
        <v>48</v>
      </c>
      <c r="BA57" s="189">
        <v>31</v>
      </c>
      <c r="BB57" s="189">
        <v>15</v>
      </c>
      <c r="BC57" s="189">
        <v>0</v>
      </c>
      <c r="BD57" s="189">
        <v>0</v>
      </c>
      <c r="BE57" s="189">
        <v>0</v>
      </c>
      <c r="BF57" s="189">
        <v>0</v>
      </c>
      <c r="BG57" s="189">
        <v>0</v>
      </c>
      <c r="BH57" s="189">
        <v>0</v>
      </c>
      <c r="BI57" s="189">
        <f t="shared" si="34"/>
        <v>0</v>
      </c>
      <c r="BJ57" s="189">
        <v>0</v>
      </c>
      <c r="BK57" s="189">
        <v>0</v>
      </c>
      <c r="BL57" s="189">
        <v>0</v>
      </c>
      <c r="BM57" s="189">
        <v>0</v>
      </c>
      <c r="BN57" s="189">
        <v>0</v>
      </c>
      <c r="BO57" s="189">
        <v>0</v>
      </c>
      <c r="BP57" s="189">
        <v>0</v>
      </c>
      <c r="BQ57" s="189">
        <v>0</v>
      </c>
      <c r="BR57" s="189">
        <v>0</v>
      </c>
      <c r="BS57" s="189">
        <v>0</v>
      </c>
      <c r="BT57" s="189">
        <v>0</v>
      </c>
      <c r="BU57" s="189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6">
        <v>0</v>
      </c>
      <c r="CD57" s="327"/>
    </row>
    <row r="58" spans="1:82" ht="13.8">
      <c r="A58" s="85"/>
      <c r="B58" s="85"/>
      <c r="C58" s="21" t="s">
        <v>196</v>
      </c>
      <c r="D58" s="189">
        <v>0</v>
      </c>
      <c r="E58" s="189">
        <v>0</v>
      </c>
      <c r="F58" s="189">
        <v>0</v>
      </c>
      <c r="G58" s="189">
        <v>0</v>
      </c>
      <c r="H58" s="189">
        <v>0</v>
      </c>
      <c r="I58" s="189">
        <v>0</v>
      </c>
      <c r="J58" s="189">
        <v>0</v>
      </c>
      <c r="K58" s="189">
        <v>0</v>
      </c>
      <c r="L58" s="189">
        <v>0</v>
      </c>
      <c r="M58" s="189">
        <v>0</v>
      </c>
      <c r="N58" s="189">
        <v>0</v>
      </c>
      <c r="O58" s="189">
        <v>0</v>
      </c>
      <c r="P58" s="189">
        <v>5116</v>
      </c>
      <c r="Q58" s="189">
        <v>5396</v>
      </c>
      <c r="R58" s="189">
        <v>5393</v>
      </c>
      <c r="S58" s="189">
        <v>4852</v>
      </c>
      <c r="T58" s="15">
        <v>5265</v>
      </c>
      <c r="U58" s="16">
        <v>6889</v>
      </c>
      <c r="V58" s="189">
        <v>0</v>
      </c>
      <c r="W58" s="189">
        <v>0</v>
      </c>
      <c r="X58" s="189">
        <v>0</v>
      </c>
      <c r="Y58" s="189">
        <v>0</v>
      </c>
      <c r="Z58" s="189">
        <v>0</v>
      </c>
      <c r="AA58" s="189">
        <v>0</v>
      </c>
      <c r="AB58" s="189">
        <v>0</v>
      </c>
      <c r="AC58" s="189">
        <v>0</v>
      </c>
      <c r="AD58" s="189">
        <v>0</v>
      </c>
      <c r="AE58" s="189">
        <v>0</v>
      </c>
      <c r="AF58" s="189">
        <v>0</v>
      </c>
      <c r="AG58" s="189">
        <v>0</v>
      </c>
      <c r="AH58" s="189">
        <v>0</v>
      </c>
      <c r="AI58" s="189">
        <v>0</v>
      </c>
      <c r="AJ58" s="189">
        <v>0</v>
      </c>
      <c r="AK58" s="189">
        <v>0</v>
      </c>
      <c r="AL58" s="189">
        <v>0</v>
      </c>
      <c r="AM58" s="189">
        <v>0</v>
      </c>
      <c r="AN58" s="189">
        <v>0</v>
      </c>
      <c r="AO58" s="189">
        <v>0</v>
      </c>
      <c r="AP58" s="189">
        <v>0</v>
      </c>
      <c r="AQ58" s="189">
        <v>0</v>
      </c>
      <c r="AR58" s="189">
        <v>0</v>
      </c>
      <c r="AS58" s="189">
        <v>0</v>
      </c>
      <c r="AT58" s="189">
        <v>0</v>
      </c>
      <c r="AU58" s="189">
        <v>0</v>
      </c>
      <c r="AV58" s="189">
        <v>0</v>
      </c>
      <c r="AW58" s="189">
        <v>0</v>
      </c>
      <c r="AX58" s="189">
        <v>0</v>
      </c>
      <c r="AY58" s="189">
        <v>0</v>
      </c>
      <c r="AZ58" s="189">
        <v>0</v>
      </c>
      <c r="BA58" s="189">
        <v>0</v>
      </c>
      <c r="BB58" s="189">
        <v>0</v>
      </c>
      <c r="BC58" s="189">
        <v>0</v>
      </c>
      <c r="BD58" s="189">
        <v>0</v>
      </c>
      <c r="BE58" s="189">
        <v>0</v>
      </c>
      <c r="BF58" s="189">
        <v>5359</v>
      </c>
      <c r="BG58" s="189">
        <v>5011.44254</v>
      </c>
      <c r="BH58" s="189">
        <v>5051</v>
      </c>
      <c r="BI58" s="189">
        <f t="shared" si="34"/>
        <v>5116</v>
      </c>
      <c r="BJ58" s="189">
        <v>5207</v>
      </c>
      <c r="BK58" s="189">
        <v>5349</v>
      </c>
      <c r="BL58" s="189">
        <v>5365</v>
      </c>
      <c r="BM58" s="189">
        <v>5396</v>
      </c>
      <c r="BN58" s="189">
        <v>5609</v>
      </c>
      <c r="BO58" s="189">
        <v>5411</v>
      </c>
      <c r="BP58" s="189">
        <v>5409</v>
      </c>
      <c r="BQ58" s="189">
        <v>5393</v>
      </c>
      <c r="BR58" s="189">
        <v>5651</v>
      </c>
      <c r="BS58" s="189">
        <v>5513</v>
      </c>
      <c r="BT58" s="189">
        <v>5275</v>
      </c>
      <c r="BU58" s="189">
        <v>4852</v>
      </c>
      <c r="BV58" s="15">
        <v>3731</v>
      </c>
      <c r="BW58" s="15">
        <v>2857</v>
      </c>
      <c r="BX58" s="15">
        <v>2852</v>
      </c>
      <c r="BY58" s="15">
        <v>5265</v>
      </c>
      <c r="BZ58" s="15">
        <v>6271</v>
      </c>
      <c r="CA58" s="15">
        <v>6719</v>
      </c>
      <c r="CB58" s="15">
        <v>6576</v>
      </c>
      <c r="CC58" s="16">
        <v>6889</v>
      </c>
      <c r="CD58" s="327"/>
    </row>
    <row r="59" spans="1:82" s="139" customFormat="1" ht="15.6">
      <c r="A59" s="128"/>
      <c r="B59" s="128"/>
      <c r="C59" s="21" t="s">
        <v>208</v>
      </c>
      <c r="D59" s="189">
        <v>17327</v>
      </c>
      <c r="E59" s="189">
        <v>0</v>
      </c>
      <c r="F59" s="189">
        <v>0</v>
      </c>
      <c r="G59" s="189">
        <v>0</v>
      </c>
      <c r="H59" s="189">
        <v>5011</v>
      </c>
      <c r="I59" s="189">
        <v>2469</v>
      </c>
      <c r="J59" s="189">
        <v>526</v>
      </c>
      <c r="K59" s="189">
        <v>961</v>
      </c>
      <c r="L59" s="189">
        <v>2350</v>
      </c>
      <c r="M59" s="189">
        <v>15615</v>
      </c>
      <c r="N59" s="189">
        <v>9112</v>
      </c>
      <c r="O59" s="189">
        <v>6329</v>
      </c>
      <c r="P59" s="189">
        <v>1553</v>
      </c>
      <c r="Q59" s="189">
        <v>6742</v>
      </c>
      <c r="R59" s="189">
        <v>6167</v>
      </c>
      <c r="S59" s="189">
        <v>401</v>
      </c>
      <c r="T59" s="15">
        <v>2164</v>
      </c>
      <c r="U59" s="16">
        <v>2889</v>
      </c>
      <c r="V59" s="189">
        <v>0</v>
      </c>
      <c r="W59" s="189">
        <v>1277</v>
      </c>
      <c r="X59" s="189">
        <v>2099</v>
      </c>
      <c r="Y59" s="189">
        <v>0</v>
      </c>
      <c r="Z59" s="189">
        <v>4416</v>
      </c>
      <c r="AA59" s="189">
        <v>5569</v>
      </c>
      <c r="AB59" s="189">
        <v>6709</v>
      </c>
      <c r="AC59" s="189">
        <v>5011</v>
      </c>
      <c r="AD59" s="189">
        <v>7089</v>
      </c>
      <c r="AE59" s="189">
        <v>1671</v>
      </c>
      <c r="AF59" s="189">
        <v>1407</v>
      </c>
      <c r="AG59" s="189">
        <v>2469</v>
      </c>
      <c r="AH59" s="189">
        <v>1574</v>
      </c>
      <c r="AI59" s="189">
        <v>167</v>
      </c>
      <c r="AJ59" s="189">
        <v>838</v>
      </c>
      <c r="AK59" s="189">
        <v>526</v>
      </c>
      <c r="AL59" s="189">
        <v>1701</v>
      </c>
      <c r="AM59" s="189">
        <v>465</v>
      </c>
      <c r="AN59" s="189">
        <v>1456</v>
      </c>
      <c r="AO59" s="189">
        <v>961</v>
      </c>
      <c r="AP59" s="189">
        <v>1771</v>
      </c>
      <c r="AQ59" s="189">
        <v>6647</v>
      </c>
      <c r="AR59" s="189">
        <v>1980</v>
      </c>
      <c r="AS59" s="189">
        <v>2350</v>
      </c>
      <c r="AT59" s="189">
        <v>8519</v>
      </c>
      <c r="AU59" s="189">
        <v>10381</v>
      </c>
      <c r="AV59" s="189">
        <v>11372</v>
      </c>
      <c r="AW59" s="189">
        <v>15615</v>
      </c>
      <c r="AX59" s="189">
        <v>12578</v>
      </c>
      <c r="AY59" s="189">
        <v>6987</v>
      </c>
      <c r="AZ59" s="189">
        <v>3977</v>
      </c>
      <c r="BA59" s="189">
        <v>9112</v>
      </c>
      <c r="BB59" s="189">
        <v>4736</v>
      </c>
      <c r="BC59" s="189">
        <v>11788</v>
      </c>
      <c r="BD59" s="189">
        <v>4166</v>
      </c>
      <c r="BE59" s="189">
        <v>6329</v>
      </c>
      <c r="BF59" s="189">
        <v>10388</v>
      </c>
      <c r="BG59" s="189">
        <v>8552.0210000000006</v>
      </c>
      <c r="BH59" s="189">
        <v>1530.9770000000003</v>
      </c>
      <c r="BI59" s="189">
        <f t="shared" si="34"/>
        <v>1553</v>
      </c>
      <c r="BJ59" s="189">
        <v>2367</v>
      </c>
      <c r="BK59" s="189">
        <v>1751</v>
      </c>
      <c r="BL59" s="189">
        <v>6359</v>
      </c>
      <c r="BM59" s="189">
        <v>6742</v>
      </c>
      <c r="BN59" s="189">
        <v>16558</v>
      </c>
      <c r="BO59" s="189">
        <v>10147</v>
      </c>
      <c r="BP59" s="189">
        <v>6515</v>
      </c>
      <c r="BQ59" s="189">
        <v>6167</v>
      </c>
      <c r="BR59" s="189">
        <v>13822</v>
      </c>
      <c r="BS59" s="189">
        <v>6174</v>
      </c>
      <c r="BT59" s="189">
        <v>19</v>
      </c>
      <c r="BU59" s="189">
        <v>401</v>
      </c>
      <c r="BV59" s="15">
        <v>1595</v>
      </c>
      <c r="BW59" s="15">
        <v>1273</v>
      </c>
      <c r="BX59" s="15">
        <v>1328</v>
      </c>
      <c r="BY59" s="15">
        <v>2164</v>
      </c>
      <c r="BZ59" s="15">
        <v>5762</v>
      </c>
      <c r="CA59" s="15">
        <v>1891</v>
      </c>
      <c r="CB59" s="15">
        <v>5534</v>
      </c>
      <c r="CC59" s="16">
        <v>2889</v>
      </c>
      <c r="CD59" s="327"/>
    </row>
    <row r="60" spans="1:82" ht="13.8" outlineLevel="1">
      <c r="A60" s="85"/>
      <c r="B60" s="85"/>
      <c r="C60" s="21" t="s">
        <v>48</v>
      </c>
      <c r="D60" s="189">
        <v>0</v>
      </c>
      <c r="E60" s="189">
        <v>0</v>
      </c>
      <c r="F60" s="189">
        <v>0</v>
      </c>
      <c r="G60" s="189">
        <v>0</v>
      </c>
      <c r="H60" s="189">
        <v>0</v>
      </c>
      <c r="I60" s="189">
        <v>13</v>
      </c>
      <c r="J60" s="189">
        <v>0</v>
      </c>
      <c r="K60" s="189">
        <v>0</v>
      </c>
      <c r="L60" s="189">
        <v>0</v>
      </c>
      <c r="M60" s="189">
        <v>0</v>
      </c>
      <c r="N60" s="189">
        <v>0</v>
      </c>
      <c r="O60" s="189">
        <v>0</v>
      </c>
      <c r="P60" s="189">
        <v>0</v>
      </c>
      <c r="Q60" s="189">
        <v>0</v>
      </c>
      <c r="R60" s="189">
        <v>0</v>
      </c>
      <c r="S60" s="189">
        <v>0</v>
      </c>
      <c r="T60" s="15">
        <v>0</v>
      </c>
      <c r="U60" s="16">
        <v>0</v>
      </c>
      <c r="V60" s="189">
        <v>0</v>
      </c>
      <c r="W60" s="189">
        <v>0</v>
      </c>
      <c r="X60" s="189">
        <v>0</v>
      </c>
      <c r="Y60" s="189">
        <v>0</v>
      </c>
      <c r="Z60" s="189">
        <v>0</v>
      </c>
      <c r="AA60" s="189">
        <v>0</v>
      </c>
      <c r="AB60" s="189">
        <v>0</v>
      </c>
      <c r="AC60" s="189">
        <v>0</v>
      </c>
      <c r="AD60" s="189">
        <v>0</v>
      </c>
      <c r="AE60" s="189">
        <v>19332</v>
      </c>
      <c r="AF60" s="189">
        <v>1760</v>
      </c>
      <c r="AG60" s="189">
        <v>13</v>
      </c>
      <c r="AH60" s="189">
        <v>0</v>
      </c>
      <c r="AI60" s="189">
        <v>0</v>
      </c>
      <c r="AJ60" s="189">
        <v>0</v>
      </c>
      <c r="AK60" s="189">
        <v>0</v>
      </c>
      <c r="AL60" s="189">
        <v>0</v>
      </c>
      <c r="AM60" s="189">
        <v>0</v>
      </c>
      <c r="AN60" s="189">
        <v>0</v>
      </c>
      <c r="AO60" s="189">
        <v>0</v>
      </c>
      <c r="AP60" s="189">
        <v>0</v>
      </c>
      <c r="AQ60" s="189">
        <v>0</v>
      </c>
      <c r="AR60" s="189">
        <v>0</v>
      </c>
      <c r="AS60" s="189">
        <v>0</v>
      </c>
      <c r="AT60" s="189">
        <v>0</v>
      </c>
      <c r="AU60" s="189">
        <v>0</v>
      </c>
      <c r="AV60" s="189">
        <v>0</v>
      </c>
      <c r="AW60" s="189">
        <v>0</v>
      </c>
      <c r="AX60" s="189">
        <v>59798</v>
      </c>
      <c r="AY60" s="189">
        <v>59958</v>
      </c>
      <c r="AZ60" s="189">
        <v>20021</v>
      </c>
      <c r="BA60" s="189">
        <v>0</v>
      </c>
      <c r="BB60" s="189">
        <v>0</v>
      </c>
      <c r="BC60" s="189">
        <v>0</v>
      </c>
      <c r="BD60" s="189">
        <v>0</v>
      </c>
      <c r="BE60" s="189">
        <v>0</v>
      </c>
      <c r="BF60" s="189">
        <v>0</v>
      </c>
      <c r="BG60" s="189">
        <v>0</v>
      </c>
      <c r="BH60" s="189">
        <v>0</v>
      </c>
      <c r="BI60" s="189">
        <f t="shared" si="34"/>
        <v>0</v>
      </c>
      <c r="BJ60" s="189">
        <v>0</v>
      </c>
      <c r="BK60" s="189">
        <v>0</v>
      </c>
      <c r="BL60" s="189">
        <v>0</v>
      </c>
      <c r="BM60" s="189">
        <v>0</v>
      </c>
      <c r="BN60" s="189">
        <v>0</v>
      </c>
      <c r="BO60" s="189">
        <v>0</v>
      </c>
      <c r="BP60" s="189">
        <v>0</v>
      </c>
      <c r="BQ60" s="189">
        <v>0</v>
      </c>
      <c r="BR60" s="189">
        <v>0</v>
      </c>
      <c r="BS60" s="189">
        <v>0</v>
      </c>
      <c r="BT60" s="189">
        <v>2319</v>
      </c>
      <c r="BU60" s="189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  <c r="CA60" s="15">
        <v>0</v>
      </c>
      <c r="CB60" s="15">
        <v>0</v>
      </c>
      <c r="CC60" s="16">
        <v>0</v>
      </c>
      <c r="CD60" s="327"/>
    </row>
    <row r="61" spans="1:82" ht="13.8">
      <c r="A61" s="85"/>
      <c r="B61" s="85"/>
      <c r="C61" s="21" t="s">
        <v>183</v>
      </c>
      <c r="D61" s="189">
        <v>0</v>
      </c>
      <c r="E61" s="189">
        <v>0</v>
      </c>
      <c r="F61" s="189">
        <v>0</v>
      </c>
      <c r="G61" s="189">
        <v>0</v>
      </c>
      <c r="H61" s="189">
        <v>0</v>
      </c>
      <c r="I61" s="189">
        <v>0</v>
      </c>
      <c r="J61" s="189">
        <v>0</v>
      </c>
      <c r="K61" s="189">
        <v>0</v>
      </c>
      <c r="L61" s="189">
        <v>0</v>
      </c>
      <c r="M61" s="189">
        <v>0</v>
      </c>
      <c r="N61" s="189">
        <v>0</v>
      </c>
      <c r="O61" s="189">
        <v>3581</v>
      </c>
      <c r="P61" s="189">
        <v>6489</v>
      </c>
      <c r="Q61" s="189">
        <v>7586</v>
      </c>
      <c r="R61" s="189">
        <v>5567</v>
      </c>
      <c r="S61" s="189">
        <v>4406</v>
      </c>
      <c r="T61" s="15">
        <v>3643</v>
      </c>
      <c r="U61" s="16">
        <v>3309</v>
      </c>
      <c r="V61" s="189">
        <v>0</v>
      </c>
      <c r="W61" s="189">
        <v>0</v>
      </c>
      <c r="X61" s="189">
        <v>0</v>
      </c>
      <c r="Y61" s="189">
        <v>0</v>
      </c>
      <c r="Z61" s="189">
        <v>0</v>
      </c>
      <c r="AA61" s="189">
        <v>0</v>
      </c>
      <c r="AB61" s="189">
        <v>0</v>
      </c>
      <c r="AC61" s="189">
        <v>0</v>
      </c>
      <c r="AD61" s="189">
        <v>0</v>
      </c>
      <c r="AE61" s="189">
        <v>0</v>
      </c>
      <c r="AF61" s="189">
        <v>0</v>
      </c>
      <c r="AG61" s="189">
        <v>0</v>
      </c>
      <c r="AH61" s="189">
        <v>0</v>
      </c>
      <c r="AI61" s="189">
        <v>0</v>
      </c>
      <c r="AJ61" s="189">
        <v>0</v>
      </c>
      <c r="AK61" s="189">
        <v>0</v>
      </c>
      <c r="AL61" s="189">
        <v>0</v>
      </c>
      <c r="AM61" s="189">
        <v>0</v>
      </c>
      <c r="AN61" s="189">
        <v>0</v>
      </c>
      <c r="AO61" s="189">
        <v>0</v>
      </c>
      <c r="AP61" s="189">
        <v>0</v>
      </c>
      <c r="AQ61" s="189">
        <v>0</v>
      </c>
      <c r="AR61" s="189">
        <v>0</v>
      </c>
      <c r="AS61" s="189">
        <v>0</v>
      </c>
      <c r="AT61" s="189">
        <v>0</v>
      </c>
      <c r="AU61" s="189">
        <v>0</v>
      </c>
      <c r="AV61" s="189">
        <v>0</v>
      </c>
      <c r="AW61" s="189">
        <v>0</v>
      </c>
      <c r="AX61" s="189">
        <v>0</v>
      </c>
      <c r="AY61" s="189">
        <v>0</v>
      </c>
      <c r="AZ61" s="189">
        <v>0</v>
      </c>
      <c r="BA61" s="189">
        <v>0</v>
      </c>
      <c r="BB61" s="189">
        <v>33037</v>
      </c>
      <c r="BC61" s="189">
        <v>22375</v>
      </c>
      <c r="BD61" s="189">
        <v>12533</v>
      </c>
      <c r="BE61" s="189">
        <v>3581</v>
      </c>
      <c r="BF61" s="189">
        <v>32676</v>
      </c>
      <c r="BG61" s="189">
        <v>22218.515380000001</v>
      </c>
      <c r="BH61" s="189">
        <v>12015</v>
      </c>
      <c r="BI61" s="189">
        <f t="shared" si="34"/>
        <v>6489</v>
      </c>
      <c r="BJ61" s="189">
        <v>35629</v>
      </c>
      <c r="BK61" s="189">
        <v>25315</v>
      </c>
      <c r="BL61" s="189">
        <v>14394</v>
      </c>
      <c r="BM61" s="189">
        <v>7586</v>
      </c>
      <c r="BN61" s="189">
        <v>42458</v>
      </c>
      <c r="BO61" s="189">
        <v>31976</v>
      </c>
      <c r="BP61" s="189">
        <v>19850</v>
      </c>
      <c r="BQ61" s="189">
        <v>5567</v>
      </c>
      <c r="BR61" s="189">
        <v>45109</v>
      </c>
      <c r="BS61" s="189">
        <v>32003</v>
      </c>
      <c r="BT61" s="189">
        <v>19078</v>
      </c>
      <c r="BU61" s="189">
        <v>4406</v>
      </c>
      <c r="BV61" s="15">
        <v>47007</v>
      </c>
      <c r="BW61" s="15">
        <v>32703</v>
      </c>
      <c r="BX61" s="15">
        <v>18037</v>
      </c>
      <c r="BY61" s="15">
        <v>3643</v>
      </c>
      <c r="BZ61" s="15">
        <v>49355</v>
      </c>
      <c r="CA61" s="15">
        <v>35373</v>
      </c>
      <c r="CB61" s="15">
        <v>20578</v>
      </c>
      <c r="CC61" s="16">
        <v>3309</v>
      </c>
      <c r="CD61" s="327"/>
    </row>
    <row r="62" spans="1:82" ht="13.8">
      <c r="A62" s="85"/>
      <c r="B62" s="85"/>
      <c r="C62" s="21" t="s">
        <v>215</v>
      </c>
      <c r="D62" s="189">
        <v>0</v>
      </c>
      <c r="E62" s="189">
        <v>0</v>
      </c>
      <c r="F62" s="189">
        <v>0</v>
      </c>
      <c r="G62" s="189">
        <v>0</v>
      </c>
      <c r="H62" s="189">
        <v>0</v>
      </c>
      <c r="I62" s="189">
        <v>0</v>
      </c>
      <c r="J62" s="189">
        <v>4328</v>
      </c>
      <c r="K62" s="189">
        <v>5115</v>
      </c>
      <c r="L62" s="189">
        <v>7263</v>
      </c>
      <c r="M62" s="189">
        <v>7144</v>
      </c>
      <c r="N62" s="189">
        <v>7386</v>
      </c>
      <c r="O62" s="189">
        <v>559</v>
      </c>
      <c r="P62" s="189">
        <v>767</v>
      </c>
      <c r="Q62" s="189">
        <v>2912</v>
      </c>
      <c r="R62" s="189">
        <v>3551</v>
      </c>
      <c r="S62" s="189">
        <v>4755</v>
      </c>
      <c r="T62" s="15">
        <v>2139</v>
      </c>
      <c r="U62" s="16">
        <v>4925</v>
      </c>
      <c r="V62" s="189">
        <v>0</v>
      </c>
      <c r="W62" s="189">
        <v>0</v>
      </c>
      <c r="X62" s="189">
        <v>0</v>
      </c>
      <c r="Y62" s="189">
        <v>0</v>
      </c>
      <c r="Z62" s="189">
        <v>0</v>
      </c>
      <c r="AA62" s="189">
        <v>0</v>
      </c>
      <c r="AB62" s="189">
        <v>0</v>
      </c>
      <c r="AC62" s="189">
        <v>0</v>
      </c>
      <c r="AD62" s="189">
        <v>0</v>
      </c>
      <c r="AE62" s="189">
        <v>0</v>
      </c>
      <c r="AF62" s="189">
        <v>0</v>
      </c>
      <c r="AG62" s="189">
        <v>0</v>
      </c>
      <c r="AH62" s="189">
        <v>0</v>
      </c>
      <c r="AI62" s="189">
        <v>0</v>
      </c>
      <c r="AJ62" s="189">
        <v>0</v>
      </c>
      <c r="AK62" s="189">
        <v>4328</v>
      </c>
      <c r="AL62" s="189">
        <v>0</v>
      </c>
      <c r="AM62" s="189">
        <v>0</v>
      </c>
      <c r="AN62" s="189">
        <v>0</v>
      </c>
      <c r="AO62" s="189">
        <v>5115</v>
      </c>
      <c r="AP62" s="189">
        <v>25368</v>
      </c>
      <c r="AQ62" s="189">
        <v>18054</v>
      </c>
      <c r="AR62" s="189">
        <v>10194</v>
      </c>
      <c r="AS62" s="189">
        <v>7263</v>
      </c>
      <c r="AT62" s="189">
        <v>38966</v>
      </c>
      <c r="AU62" s="189">
        <v>31021</v>
      </c>
      <c r="AV62" s="189">
        <v>11630</v>
      </c>
      <c r="AW62" s="189">
        <v>7144</v>
      </c>
      <c r="AX62" s="189">
        <v>41722</v>
      </c>
      <c r="AY62" s="189">
        <v>37194</v>
      </c>
      <c r="AZ62" s="189">
        <v>15641</v>
      </c>
      <c r="BA62" s="189">
        <v>7386</v>
      </c>
      <c r="BB62" s="189">
        <v>559</v>
      </c>
      <c r="BC62" s="189">
        <v>563</v>
      </c>
      <c r="BD62" s="189">
        <v>559</v>
      </c>
      <c r="BE62" s="189">
        <v>559</v>
      </c>
      <c r="BF62" s="189">
        <v>559</v>
      </c>
      <c r="BG62" s="189">
        <v>559</v>
      </c>
      <c r="BH62" s="189">
        <v>559</v>
      </c>
      <c r="BI62" s="189">
        <f t="shared" si="34"/>
        <v>767</v>
      </c>
      <c r="BJ62" s="189">
        <v>1080</v>
      </c>
      <c r="BK62" s="189">
        <v>2753</v>
      </c>
      <c r="BL62" s="189">
        <v>2390</v>
      </c>
      <c r="BM62" s="189">
        <v>2912</v>
      </c>
      <c r="BN62" s="189">
        <v>1147</v>
      </c>
      <c r="BO62" s="189">
        <v>1194</v>
      </c>
      <c r="BP62" s="189">
        <v>1091</v>
      </c>
      <c r="BQ62" s="189">
        <v>3551</v>
      </c>
      <c r="BR62" s="189">
        <v>1978</v>
      </c>
      <c r="BS62" s="189">
        <v>1938</v>
      </c>
      <c r="BT62" s="189">
        <v>928</v>
      </c>
      <c r="BU62" s="189">
        <v>4755</v>
      </c>
      <c r="BV62" s="15">
        <v>1161</v>
      </c>
      <c r="BW62" s="15">
        <v>2616</v>
      </c>
      <c r="BX62" s="15">
        <v>1396</v>
      </c>
      <c r="BY62" s="15">
        <v>2139</v>
      </c>
      <c r="BZ62" s="15">
        <v>1730</v>
      </c>
      <c r="CA62" s="15">
        <v>1709</v>
      </c>
      <c r="CB62" s="15">
        <v>1535</v>
      </c>
      <c r="CC62" s="16">
        <v>4925</v>
      </c>
      <c r="CD62" s="327"/>
    </row>
    <row r="63" spans="1:82" ht="13.8">
      <c r="A63" s="85"/>
      <c r="B63" s="85"/>
      <c r="C63" s="21" t="s">
        <v>45</v>
      </c>
      <c r="D63" s="189">
        <v>400</v>
      </c>
      <c r="E63" s="189">
        <v>400</v>
      </c>
      <c r="F63" s="189">
        <v>200</v>
      </c>
      <c r="G63" s="189">
        <v>211</v>
      </c>
      <c r="H63" s="189">
        <v>0</v>
      </c>
      <c r="I63" s="189">
        <v>1351</v>
      </c>
      <c r="J63" s="189">
        <v>2139</v>
      </c>
      <c r="K63" s="189">
        <v>1346</v>
      </c>
      <c r="L63" s="189">
        <v>621</v>
      </c>
      <c r="M63" s="189">
        <v>333</v>
      </c>
      <c r="N63" s="189">
        <v>210</v>
      </c>
      <c r="O63" s="189">
        <v>68</v>
      </c>
      <c r="P63" s="189">
        <v>15563</v>
      </c>
      <c r="Q63" s="189">
        <v>26844</v>
      </c>
      <c r="R63" s="189">
        <v>28837</v>
      </c>
      <c r="S63" s="189">
        <v>32098</v>
      </c>
      <c r="T63" s="15">
        <v>30858</v>
      </c>
      <c r="U63" s="16">
        <v>1592</v>
      </c>
      <c r="V63" s="189">
        <v>418</v>
      </c>
      <c r="W63" s="189">
        <v>100</v>
      </c>
      <c r="X63" s="189">
        <v>150</v>
      </c>
      <c r="Y63" s="189">
        <v>211</v>
      </c>
      <c r="Z63" s="189">
        <v>251</v>
      </c>
      <c r="AA63" s="189">
        <v>100</v>
      </c>
      <c r="AB63" s="189">
        <v>0</v>
      </c>
      <c r="AC63" s="189">
        <v>0</v>
      </c>
      <c r="AD63" s="189">
        <v>0</v>
      </c>
      <c r="AE63" s="189">
        <v>1161</v>
      </c>
      <c r="AF63" s="189">
        <v>1010</v>
      </c>
      <c r="AG63" s="189">
        <v>1351</v>
      </c>
      <c r="AH63" s="189">
        <v>1351</v>
      </c>
      <c r="AI63" s="189">
        <v>1354</v>
      </c>
      <c r="AJ63" s="189">
        <v>1351</v>
      </c>
      <c r="AK63" s="189">
        <v>2139</v>
      </c>
      <c r="AL63" s="189">
        <v>1892</v>
      </c>
      <c r="AM63" s="189">
        <v>1259</v>
      </c>
      <c r="AN63" s="189">
        <v>1171</v>
      </c>
      <c r="AO63" s="189">
        <v>1346</v>
      </c>
      <c r="AP63" s="189">
        <v>1264</v>
      </c>
      <c r="AQ63" s="189">
        <v>1282</v>
      </c>
      <c r="AR63" s="189">
        <v>1236</v>
      </c>
      <c r="AS63" s="189">
        <v>621</v>
      </c>
      <c r="AT63" s="189">
        <v>649</v>
      </c>
      <c r="AU63" s="189">
        <v>649</v>
      </c>
      <c r="AV63" s="189">
        <v>179</v>
      </c>
      <c r="AW63" s="189">
        <v>333</v>
      </c>
      <c r="AX63" s="189">
        <v>317</v>
      </c>
      <c r="AY63" s="189">
        <v>318</v>
      </c>
      <c r="AZ63" s="189">
        <v>191</v>
      </c>
      <c r="BA63" s="189">
        <v>210</v>
      </c>
      <c r="BB63" s="189">
        <v>67</v>
      </c>
      <c r="BC63" s="189">
        <v>68</v>
      </c>
      <c r="BD63" s="189">
        <v>68</v>
      </c>
      <c r="BE63" s="189">
        <v>68</v>
      </c>
      <c r="BF63" s="189">
        <v>48</v>
      </c>
      <c r="BG63" s="189">
        <v>95</v>
      </c>
      <c r="BH63" s="189">
        <v>95</v>
      </c>
      <c r="BI63" s="189">
        <f t="shared" si="34"/>
        <v>15563</v>
      </c>
      <c r="BJ63" s="189">
        <v>22474</v>
      </c>
      <c r="BK63" s="189">
        <v>25353</v>
      </c>
      <c r="BL63" s="189">
        <v>27147</v>
      </c>
      <c r="BM63" s="189">
        <v>26844</v>
      </c>
      <c r="BN63" s="189">
        <v>27350</v>
      </c>
      <c r="BO63" s="189">
        <v>27925</v>
      </c>
      <c r="BP63" s="189">
        <v>28484</v>
      </c>
      <c r="BQ63" s="189">
        <v>28837</v>
      </c>
      <c r="BR63" s="189">
        <v>28351</v>
      </c>
      <c r="BS63" s="189">
        <v>33068</v>
      </c>
      <c r="BT63" s="189">
        <v>31669</v>
      </c>
      <c r="BU63" s="189">
        <v>32098</v>
      </c>
      <c r="BV63" s="15">
        <v>37305</v>
      </c>
      <c r="BW63" s="15">
        <v>35161</v>
      </c>
      <c r="BX63" s="15">
        <v>35815</v>
      </c>
      <c r="BY63" s="15">
        <v>30858</v>
      </c>
      <c r="BZ63" s="15">
        <v>31044</v>
      </c>
      <c r="CA63" s="15">
        <v>31962</v>
      </c>
      <c r="CB63" s="15">
        <v>32946</v>
      </c>
      <c r="CC63" s="16">
        <v>1592</v>
      </c>
      <c r="CD63" s="327"/>
    </row>
    <row r="64" spans="1:82" ht="13.8">
      <c r="A64" s="85"/>
      <c r="B64" s="85"/>
      <c r="C64" s="21" t="s">
        <v>216</v>
      </c>
      <c r="D64" s="189">
        <v>1501</v>
      </c>
      <c r="E64" s="189">
        <v>3246</v>
      </c>
      <c r="F64" s="189">
        <v>513035</v>
      </c>
      <c r="G64" s="189">
        <v>11440</v>
      </c>
      <c r="H64" s="189">
        <v>5794</v>
      </c>
      <c r="I64" s="189">
        <v>24168</v>
      </c>
      <c r="J64" s="189">
        <v>36578</v>
      </c>
      <c r="K64" s="189">
        <v>75807</v>
      </c>
      <c r="L64" s="189">
        <v>71469</v>
      </c>
      <c r="M64" s="189">
        <v>110744</v>
      </c>
      <c r="N64" s="189">
        <v>26967</v>
      </c>
      <c r="O64" s="189">
        <v>25289</v>
      </c>
      <c r="P64" s="189">
        <v>41724</v>
      </c>
      <c r="Q64" s="189">
        <v>68880</v>
      </c>
      <c r="R64" s="189">
        <v>58022</v>
      </c>
      <c r="S64" s="189">
        <v>32067</v>
      </c>
      <c r="T64" s="15">
        <v>21544</v>
      </c>
      <c r="U64" s="16">
        <v>20180</v>
      </c>
      <c r="V64" s="189">
        <v>16339</v>
      </c>
      <c r="W64" s="189">
        <v>102803</v>
      </c>
      <c r="X64" s="189">
        <v>8958</v>
      </c>
      <c r="Y64" s="189">
        <v>11440</v>
      </c>
      <c r="Z64" s="189">
        <v>26423</v>
      </c>
      <c r="AA64" s="189">
        <v>153110</v>
      </c>
      <c r="AB64" s="189">
        <v>10332</v>
      </c>
      <c r="AC64" s="189">
        <v>5794</v>
      </c>
      <c r="AD64" s="189">
        <v>43633</v>
      </c>
      <c r="AE64" s="189">
        <v>91760</v>
      </c>
      <c r="AF64" s="189">
        <v>28801</v>
      </c>
      <c r="AG64" s="189">
        <v>24168</v>
      </c>
      <c r="AH64" s="189">
        <v>49111</v>
      </c>
      <c r="AI64" s="189">
        <v>82247</v>
      </c>
      <c r="AJ64" s="189">
        <v>35090</v>
      </c>
      <c r="AK64" s="189">
        <v>36578</v>
      </c>
      <c r="AL64" s="189">
        <v>90249</v>
      </c>
      <c r="AM64" s="189">
        <v>73126</v>
      </c>
      <c r="AN64" s="189">
        <v>66477</v>
      </c>
      <c r="AO64" s="189">
        <v>75807</v>
      </c>
      <c r="AP64" s="189">
        <v>60395</v>
      </c>
      <c r="AQ64" s="189">
        <v>166090</v>
      </c>
      <c r="AR64" s="189">
        <v>63117</v>
      </c>
      <c r="AS64" s="189">
        <v>71469</v>
      </c>
      <c r="AT64" s="189">
        <v>102387</v>
      </c>
      <c r="AU64" s="189">
        <v>190795</v>
      </c>
      <c r="AV64" s="189">
        <v>101248</v>
      </c>
      <c r="AW64" s="189">
        <v>110744</v>
      </c>
      <c r="AX64" s="189">
        <v>30508</v>
      </c>
      <c r="AY64" s="189">
        <v>111909</v>
      </c>
      <c r="AZ64" s="189">
        <v>18109</v>
      </c>
      <c r="BA64" s="189">
        <v>26967</v>
      </c>
      <c r="BB64" s="189">
        <v>29632</v>
      </c>
      <c r="BC64" s="189">
        <v>127303</v>
      </c>
      <c r="BD64" s="189">
        <v>35849</v>
      </c>
      <c r="BE64" s="189">
        <v>25289</v>
      </c>
      <c r="BF64" s="189">
        <v>54559</v>
      </c>
      <c r="BG64" s="189">
        <v>171869.82299000002</v>
      </c>
      <c r="BH64" s="189">
        <v>34007</v>
      </c>
      <c r="BI64" s="189">
        <f t="shared" si="34"/>
        <v>41724</v>
      </c>
      <c r="BJ64" s="189">
        <v>43579</v>
      </c>
      <c r="BK64" s="189">
        <v>159077</v>
      </c>
      <c r="BL64" s="189">
        <v>73286</v>
      </c>
      <c r="BM64" s="189">
        <v>68880</v>
      </c>
      <c r="BN64" s="189">
        <v>87028</v>
      </c>
      <c r="BO64" s="189">
        <v>149014</v>
      </c>
      <c r="BP64" s="189">
        <v>14568.478999999999</v>
      </c>
      <c r="BQ64" s="189">
        <v>58022</v>
      </c>
      <c r="BR64" s="189">
        <v>38292</v>
      </c>
      <c r="BS64" s="189">
        <v>150174</v>
      </c>
      <c r="BT64" s="189">
        <v>47516</v>
      </c>
      <c r="BU64" s="189">
        <v>32067</v>
      </c>
      <c r="BV64" s="15">
        <v>111335</v>
      </c>
      <c r="BW64" s="15">
        <v>149021</v>
      </c>
      <c r="BX64" s="15">
        <v>17924</v>
      </c>
      <c r="BY64" s="15">
        <v>21544</v>
      </c>
      <c r="BZ64" s="15">
        <v>33055</v>
      </c>
      <c r="CA64" s="15">
        <v>171406</v>
      </c>
      <c r="CB64" s="15">
        <v>12720</v>
      </c>
      <c r="CC64" s="16">
        <v>20180</v>
      </c>
      <c r="CD64" s="327"/>
    </row>
    <row r="65" spans="1:82" ht="13.8" outlineLevel="1">
      <c r="A65" s="85"/>
      <c r="B65" s="85"/>
      <c r="C65" s="21" t="s">
        <v>49</v>
      </c>
      <c r="D65" s="189">
        <v>0</v>
      </c>
      <c r="E65" s="189">
        <v>0</v>
      </c>
      <c r="F65" s="189">
        <v>0</v>
      </c>
      <c r="G65" s="189">
        <v>0</v>
      </c>
      <c r="H65" s="189">
        <v>0</v>
      </c>
      <c r="I65" s="189">
        <v>0</v>
      </c>
      <c r="J65" s="189">
        <v>0</v>
      </c>
      <c r="K65" s="189">
        <v>275</v>
      </c>
      <c r="L65" s="189">
        <v>0</v>
      </c>
      <c r="M65" s="189">
        <v>0</v>
      </c>
      <c r="N65" s="189">
        <v>0</v>
      </c>
      <c r="O65" s="189">
        <v>0</v>
      </c>
      <c r="P65" s="189"/>
      <c r="Q65" s="189">
        <v>0</v>
      </c>
      <c r="R65" s="189">
        <v>0</v>
      </c>
      <c r="S65" s="189">
        <v>0</v>
      </c>
      <c r="T65" s="15">
        <v>0</v>
      </c>
      <c r="U65" s="16">
        <v>0</v>
      </c>
      <c r="V65" s="189">
        <v>0</v>
      </c>
      <c r="W65" s="189">
        <v>0</v>
      </c>
      <c r="X65" s="189">
        <v>0</v>
      </c>
      <c r="Y65" s="189">
        <v>0</v>
      </c>
      <c r="Z65" s="189">
        <v>0</v>
      </c>
      <c r="AA65" s="189">
        <v>0</v>
      </c>
      <c r="AB65" s="189">
        <v>0</v>
      </c>
      <c r="AC65" s="189">
        <v>0</v>
      </c>
      <c r="AD65" s="189">
        <v>0</v>
      </c>
      <c r="AE65" s="189">
        <v>0</v>
      </c>
      <c r="AF65" s="189">
        <v>0</v>
      </c>
      <c r="AG65" s="189">
        <v>0</v>
      </c>
      <c r="AH65" s="189">
        <v>0</v>
      </c>
      <c r="AI65" s="189">
        <v>0</v>
      </c>
      <c r="AJ65" s="189">
        <v>0</v>
      </c>
      <c r="AK65" s="189">
        <v>0</v>
      </c>
      <c r="AL65" s="189">
        <v>0</v>
      </c>
      <c r="AM65" s="189">
        <v>0</v>
      </c>
      <c r="AN65" s="189">
        <v>0</v>
      </c>
      <c r="AO65" s="189">
        <v>275</v>
      </c>
      <c r="AP65" s="189">
        <v>226</v>
      </c>
      <c r="AQ65" s="189">
        <v>270</v>
      </c>
      <c r="AR65" s="189">
        <v>0</v>
      </c>
      <c r="AS65" s="189">
        <v>0</v>
      </c>
      <c r="AT65" s="189">
        <v>0</v>
      </c>
      <c r="AU65" s="189">
        <v>0</v>
      </c>
      <c r="AV65" s="189">
        <v>0</v>
      </c>
      <c r="AW65" s="189">
        <v>0</v>
      </c>
      <c r="AX65" s="189">
        <v>0</v>
      </c>
      <c r="AY65" s="189">
        <v>0</v>
      </c>
      <c r="AZ65" s="189">
        <v>0</v>
      </c>
      <c r="BA65" s="189">
        <v>0</v>
      </c>
      <c r="BB65" s="189">
        <v>0</v>
      </c>
      <c r="BC65" s="189">
        <v>0</v>
      </c>
      <c r="BD65" s="189">
        <v>0</v>
      </c>
      <c r="BE65" s="189">
        <v>0</v>
      </c>
      <c r="BF65" s="189">
        <v>0</v>
      </c>
      <c r="BG65" s="189">
        <v>0</v>
      </c>
      <c r="BH65" s="189">
        <v>0</v>
      </c>
      <c r="BI65" s="189">
        <f t="shared" si="34"/>
        <v>0</v>
      </c>
      <c r="BJ65" s="189">
        <v>0</v>
      </c>
      <c r="BK65" s="189">
        <v>0</v>
      </c>
      <c r="BL65" s="189">
        <v>0</v>
      </c>
      <c r="BM65" s="189">
        <v>0</v>
      </c>
      <c r="BN65" s="189">
        <v>0</v>
      </c>
      <c r="BO65" s="189">
        <v>0</v>
      </c>
      <c r="BP65" s="189">
        <v>0</v>
      </c>
      <c r="BQ65" s="189">
        <v>0</v>
      </c>
      <c r="BR65" s="189">
        <v>0</v>
      </c>
      <c r="BS65" s="189">
        <v>0</v>
      </c>
      <c r="BT65" s="189">
        <v>0</v>
      </c>
      <c r="BU65" s="189">
        <v>0</v>
      </c>
      <c r="BV65" s="15">
        <v>0</v>
      </c>
      <c r="BW65" s="15">
        <v>0</v>
      </c>
      <c r="BX65" s="15">
        <v>0</v>
      </c>
      <c r="BY65" s="15">
        <v>0</v>
      </c>
      <c r="BZ65" s="15">
        <v>0</v>
      </c>
      <c r="CA65" s="15">
        <v>0</v>
      </c>
      <c r="CB65" s="15">
        <v>0</v>
      </c>
      <c r="CC65" s="16">
        <v>0</v>
      </c>
      <c r="CD65" s="327"/>
    </row>
    <row r="66" spans="1:82" s="139" customFormat="1" ht="13.8">
      <c r="A66" s="128"/>
      <c r="B66" s="128"/>
      <c r="C66" s="134" t="s">
        <v>217</v>
      </c>
      <c r="D66" s="190">
        <v>874751</v>
      </c>
      <c r="E66" s="190">
        <v>950931</v>
      </c>
      <c r="F66" s="190">
        <v>1055551</v>
      </c>
      <c r="G66" s="190">
        <v>558526</v>
      </c>
      <c r="H66" s="190">
        <v>734242</v>
      </c>
      <c r="I66" s="190">
        <v>848714</v>
      </c>
      <c r="J66" s="190">
        <v>955174</v>
      </c>
      <c r="K66" s="190">
        <v>1058093</v>
      </c>
      <c r="L66" s="190">
        <v>1073453</v>
      </c>
      <c r="M66" s="190">
        <v>1158280</v>
      </c>
      <c r="N66" s="190">
        <v>1147205</v>
      </c>
      <c r="O66" s="190">
        <v>1217442</v>
      </c>
      <c r="P66" s="190">
        <f>+P53+P42+P36</f>
        <v>1260176</v>
      </c>
      <c r="Q66" s="190">
        <f t="shared" ref="Q66:BQ66" si="35">+Q53+Q42+Q36</f>
        <v>1365472</v>
      </c>
      <c r="R66" s="190">
        <f t="shared" ref="R66" si="36">+R53+R42+R36</f>
        <v>1410688</v>
      </c>
      <c r="S66" s="190">
        <f t="shared" ref="S66:T66" si="37">+S53+S42+S36</f>
        <v>1182256</v>
      </c>
      <c r="T66" s="190">
        <f t="shared" si="37"/>
        <v>1257681</v>
      </c>
      <c r="U66" s="329">
        <v>1273384</v>
      </c>
      <c r="V66" s="190">
        <f t="shared" si="35"/>
        <v>577564</v>
      </c>
      <c r="W66" s="190">
        <f t="shared" si="35"/>
        <v>604000</v>
      </c>
      <c r="X66" s="190">
        <f t="shared" si="35"/>
        <v>534053</v>
      </c>
      <c r="Y66" s="190">
        <f t="shared" si="35"/>
        <v>558526</v>
      </c>
      <c r="Z66" s="190">
        <f t="shared" si="35"/>
        <v>606125</v>
      </c>
      <c r="AA66" s="190">
        <f t="shared" si="35"/>
        <v>633521</v>
      </c>
      <c r="AB66" s="190">
        <f t="shared" si="35"/>
        <v>532046</v>
      </c>
      <c r="AC66" s="190">
        <f t="shared" si="35"/>
        <v>734242</v>
      </c>
      <c r="AD66" s="190">
        <f t="shared" si="35"/>
        <v>902170</v>
      </c>
      <c r="AE66" s="190">
        <f t="shared" si="35"/>
        <v>916965</v>
      </c>
      <c r="AF66" s="190">
        <f t="shared" si="35"/>
        <v>841390</v>
      </c>
      <c r="AG66" s="190">
        <f t="shared" si="35"/>
        <v>848714</v>
      </c>
      <c r="AH66" s="190">
        <f t="shared" si="35"/>
        <v>923537</v>
      </c>
      <c r="AI66" s="190">
        <f t="shared" si="35"/>
        <v>937739</v>
      </c>
      <c r="AJ66" s="190">
        <f t="shared" si="35"/>
        <v>915082</v>
      </c>
      <c r="AK66" s="190">
        <f t="shared" si="35"/>
        <v>955173</v>
      </c>
      <c r="AL66" s="190">
        <f t="shared" si="35"/>
        <v>1033980</v>
      </c>
      <c r="AM66" s="190">
        <f t="shared" si="35"/>
        <v>1040704</v>
      </c>
      <c r="AN66" s="190">
        <f t="shared" si="35"/>
        <v>1025252</v>
      </c>
      <c r="AO66" s="190">
        <f t="shared" si="35"/>
        <v>1058093</v>
      </c>
      <c r="AP66" s="190">
        <f t="shared" si="35"/>
        <v>1095467</v>
      </c>
      <c r="AQ66" s="190">
        <f t="shared" si="35"/>
        <v>1134848</v>
      </c>
      <c r="AR66" s="190">
        <f t="shared" si="35"/>
        <v>1041141</v>
      </c>
      <c r="AS66" s="190">
        <f t="shared" si="35"/>
        <v>1073453</v>
      </c>
      <c r="AT66" s="190">
        <f t="shared" si="35"/>
        <v>1161161</v>
      </c>
      <c r="AU66" s="190">
        <f t="shared" si="35"/>
        <v>1182036</v>
      </c>
      <c r="AV66" s="190">
        <f t="shared" si="35"/>
        <v>1110005</v>
      </c>
      <c r="AW66" s="190">
        <f t="shared" si="35"/>
        <v>1158280</v>
      </c>
      <c r="AX66" s="190">
        <f t="shared" si="35"/>
        <v>1190034</v>
      </c>
      <c r="AY66" s="190">
        <f t="shared" si="35"/>
        <v>1212848</v>
      </c>
      <c r="AZ66" s="190">
        <f t="shared" si="35"/>
        <v>1108419</v>
      </c>
      <c r="BA66" s="190">
        <f t="shared" si="35"/>
        <v>1147205</v>
      </c>
      <c r="BB66" s="190">
        <f t="shared" si="35"/>
        <v>1193598</v>
      </c>
      <c r="BC66" s="190">
        <f t="shared" si="35"/>
        <v>1272340</v>
      </c>
      <c r="BD66" s="190">
        <f t="shared" si="35"/>
        <v>1193770</v>
      </c>
      <c r="BE66" s="190">
        <f t="shared" si="35"/>
        <v>1217443</v>
      </c>
      <c r="BF66" s="190">
        <f t="shared" si="35"/>
        <v>1331415</v>
      </c>
      <c r="BG66" s="190">
        <f t="shared" si="35"/>
        <v>1358104.3773455</v>
      </c>
      <c r="BH66" s="190">
        <v>1231071.0960955</v>
      </c>
      <c r="BI66" s="190">
        <f t="shared" si="35"/>
        <v>1260176</v>
      </c>
      <c r="BJ66" s="190">
        <f t="shared" si="35"/>
        <v>1328050.1371199999</v>
      </c>
      <c r="BK66" s="190">
        <f t="shared" si="35"/>
        <v>1381843.3080199999</v>
      </c>
      <c r="BL66" s="190">
        <f t="shared" si="35"/>
        <v>1313056.9999799998</v>
      </c>
      <c r="BM66" s="190">
        <f t="shared" si="35"/>
        <v>1365472</v>
      </c>
      <c r="BN66" s="190">
        <f t="shared" si="35"/>
        <v>1475421</v>
      </c>
      <c r="BO66" s="190">
        <f t="shared" si="35"/>
        <v>1443884.95652</v>
      </c>
      <c r="BP66" s="190">
        <f t="shared" si="35"/>
        <v>1333880.4355199998</v>
      </c>
      <c r="BQ66" s="190">
        <f t="shared" si="35"/>
        <v>1410688</v>
      </c>
      <c r="BR66" s="190">
        <f t="shared" ref="BR66:BS66" si="38">+BR53+BR42+BR36</f>
        <v>1355652</v>
      </c>
      <c r="BS66" s="190">
        <f t="shared" si="38"/>
        <v>1365058</v>
      </c>
      <c r="BT66" s="190">
        <f t="shared" ref="BT66:BY66" si="39">+BT53+BT42+BT36</f>
        <v>1278016</v>
      </c>
      <c r="BU66" s="190">
        <f t="shared" si="39"/>
        <v>1182256</v>
      </c>
      <c r="BV66" s="190">
        <f t="shared" si="39"/>
        <v>1341887</v>
      </c>
      <c r="BW66" s="190">
        <f t="shared" si="39"/>
        <v>1290944</v>
      </c>
      <c r="BX66" s="190">
        <f t="shared" si="39"/>
        <v>1196599</v>
      </c>
      <c r="BY66" s="190">
        <f t="shared" si="39"/>
        <v>1257681</v>
      </c>
      <c r="BZ66" s="190">
        <v>1360769</v>
      </c>
      <c r="CA66" s="190">
        <v>1393811</v>
      </c>
      <c r="CB66" s="190">
        <v>1279826</v>
      </c>
      <c r="CC66" s="329">
        <v>1273384</v>
      </c>
      <c r="CD66" s="327"/>
    </row>
    <row r="67" spans="1:82" ht="14.25" customHeight="1">
      <c r="P67" s="240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39"/>
      <c r="BP67" s="239"/>
      <c r="BQ67" s="239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</row>
    <row r="68" spans="1:82" ht="14.25" customHeight="1">
      <c r="C68" s="112" t="s">
        <v>257</v>
      </c>
      <c r="BI68" s="239"/>
      <c r="BJ68" s="239"/>
      <c r="BK68" s="239"/>
      <c r="BL68" s="239"/>
      <c r="BM68" s="239"/>
      <c r="BN68" s="239"/>
      <c r="BO68" s="239"/>
      <c r="BQ68" s="239"/>
      <c r="BR68" s="239"/>
      <c r="BS68" s="239"/>
      <c r="BT68" s="239"/>
    </row>
    <row r="69" spans="1:82" ht="14.25" customHeight="1">
      <c r="C69" s="112" t="s">
        <v>259</v>
      </c>
      <c r="BK69" s="240"/>
    </row>
    <row r="70" spans="1:82" ht="14.25" customHeight="1">
      <c r="C70" s="112" t="s">
        <v>260</v>
      </c>
      <c r="BK70" s="240"/>
    </row>
    <row r="71" spans="1:82" ht="14.25" customHeight="1">
      <c r="C71" s="243" t="s">
        <v>267</v>
      </c>
      <c r="BK71" s="240"/>
    </row>
    <row r="72" spans="1:82" ht="14.25" customHeight="1">
      <c r="C72" s="112" t="s">
        <v>50</v>
      </c>
    </row>
    <row r="73" spans="1:82" ht="14.25" customHeight="1"/>
    <row r="74" spans="1:82" ht="14.25" customHeight="1"/>
    <row r="75" spans="1:82" ht="14.25" customHeight="1"/>
    <row r="76" spans="1:82" ht="14.25" customHeight="1"/>
    <row r="77" spans="1:82" ht="14.25" customHeight="1"/>
    <row r="78" spans="1:82" ht="14.25" customHeight="1"/>
    <row r="79" spans="1:82" ht="14.25" customHeight="1"/>
    <row r="80" spans="1:82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</sheetData>
  <mergeCells count="3">
    <mergeCell ref="C3:C4"/>
    <mergeCell ref="K3:O3"/>
    <mergeCell ref="P3:CA3"/>
  </mergeCells>
  <pageMargins left="0.27" right="0.33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0E27-B00D-4F21-8D03-D9C83DE17983}">
  <sheetPr>
    <tabColor theme="6" tint="0.79998168889431442"/>
  </sheetPr>
  <dimension ref="A1:CG69"/>
  <sheetViews>
    <sheetView zoomScale="110" zoomScaleNormal="110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BS14" sqref="BS14"/>
    </sheetView>
  </sheetViews>
  <sheetFormatPr defaultRowHeight="13.8" outlineLevelCol="1"/>
  <cols>
    <col min="1" max="1" width="3.5" style="339" customWidth="1"/>
    <col min="2" max="2" width="48.09765625" customWidth="1"/>
    <col min="3" max="10" width="0" style="187" hidden="1" customWidth="1" outlineLevel="1"/>
    <col min="11" max="11" width="9" style="187" collapsed="1"/>
    <col min="12" max="20" width="9" style="187"/>
    <col min="21" max="68" width="9" style="187" hidden="1" customWidth="1" outlineLevel="1"/>
    <col min="69" max="70" width="9" style="187" customWidth="1" collapsed="1"/>
    <col min="71" max="72" width="9" style="187" customWidth="1"/>
    <col min="73" max="80" width="9" style="187"/>
  </cols>
  <sheetData>
    <row r="1" spans="1:85" ht="77.25" customHeight="1">
      <c r="A1" s="331"/>
      <c r="B1" s="85"/>
      <c r="C1" s="89"/>
      <c r="D1" s="89"/>
      <c r="E1" s="89"/>
      <c r="F1" s="89"/>
      <c r="G1" s="85"/>
      <c r="H1" s="85"/>
      <c r="I1" s="85"/>
      <c r="J1" s="85"/>
      <c r="K1" s="85"/>
      <c r="L1" s="85"/>
      <c r="M1" s="85"/>
      <c r="N1" s="85"/>
      <c r="O1" s="371"/>
      <c r="P1" s="371"/>
      <c r="Q1" s="371"/>
      <c r="R1" s="371"/>
      <c r="S1" s="371"/>
      <c r="T1" s="371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117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1"/>
      <c r="CD1" s="1"/>
      <c r="CE1" s="1"/>
      <c r="CF1" s="1"/>
      <c r="CG1" s="1"/>
    </row>
    <row r="2" spans="1:85">
      <c r="A2" s="331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71"/>
      <c r="P2" s="371"/>
      <c r="Q2" s="371"/>
      <c r="R2" s="371"/>
      <c r="S2" s="371"/>
      <c r="T2" s="371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9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117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1"/>
      <c r="CD2" s="1"/>
      <c r="CE2" s="1"/>
      <c r="CF2" s="1"/>
      <c r="CG2" s="1"/>
    </row>
    <row r="3" spans="1:85" ht="15.6">
      <c r="A3" s="331"/>
      <c r="B3" s="119" t="s">
        <v>51</v>
      </c>
      <c r="C3" s="397" t="s">
        <v>146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400"/>
      <c r="U3" s="207" t="s">
        <v>52</v>
      </c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398" t="s">
        <v>52</v>
      </c>
      <c r="AW3" s="398"/>
      <c r="AX3" s="398"/>
      <c r="AY3" s="398"/>
      <c r="AZ3" s="398"/>
      <c r="BA3" s="398"/>
      <c r="BB3" s="398"/>
      <c r="BC3" s="398"/>
      <c r="BD3" s="398"/>
      <c r="BE3" s="398"/>
      <c r="BF3" s="398"/>
      <c r="BG3" s="398"/>
      <c r="BH3" s="398"/>
      <c r="BI3" s="398"/>
      <c r="BJ3" s="398"/>
      <c r="BK3" s="398"/>
      <c r="BL3" s="398"/>
      <c r="BM3" s="398"/>
      <c r="BN3" s="398"/>
      <c r="BO3" s="398"/>
      <c r="BP3" s="398"/>
      <c r="BQ3" s="398"/>
      <c r="BR3" s="398"/>
      <c r="BS3" s="398"/>
      <c r="BT3" s="398"/>
      <c r="BU3" s="398"/>
      <c r="BV3" s="398"/>
      <c r="BW3" s="398"/>
      <c r="BX3" s="398"/>
      <c r="BY3" s="398"/>
      <c r="BZ3" s="398"/>
      <c r="CA3" s="398"/>
      <c r="CB3" s="367"/>
      <c r="CC3" s="291"/>
      <c r="CD3" s="291"/>
      <c r="CE3" s="291"/>
      <c r="CF3" s="291"/>
      <c r="CG3" s="291"/>
    </row>
    <row r="4" spans="1:85" ht="18">
      <c r="A4" s="331"/>
      <c r="B4" s="120"/>
      <c r="C4" s="86">
        <v>2007</v>
      </c>
      <c r="D4" s="86">
        <v>2008</v>
      </c>
      <c r="E4" s="86">
        <v>2009</v>
      </c>
      <c r="F4" s="86">
        <v>2010</v>
      </c>
      <c r="G4" s="86">
        <v>2011</v>
      </c>
      <c r="H4" s="86" t="s">
        <v>273</v>
      </c>
      <c r="I4" s="86" t="s">
        <v>274</v>
      </c>
      <c r="J4" s="86" t="s">
        <v>275</v>
      </c>
      <c r="K4" s="86" t="s">
        <v>276</v>
      </c>
      <c r="L4" s="86" t="s">
        <v>277</v>
      </c>
      <c r="M4" s="86">
        <v>2017</v>
      </c>
      <c r="N4" s="86">
        <v>2018</v>
      </c>
      <c r="O4" s="86" t="s">
        <v>284</v>
      </c>
      <c r="P4" s="86" t="s">
        <v>285</v>
      </c>
      <c r="Q4" s="86">
        <v>2021</v>
      </c>
      <c r="R4" s="86">
        <v>2022</v>
      </c>
      <c r="S4" s="86">
        <v>2023</v>
      </c>
      <c r="T4" s="319">
        <v>2024</v>
      </c>
      <c r="U4" s="86" t="s">
        <v>4</v>
      </c>
      <c r="V4" s="86" t="s">
        <v>5</v>
      </c>
      <c r="W4" s="86" t="s">
        <v>6</v>
      </c>
      <c r="X4" s="86" t="s">
        <v>7</v>
      </c>
      <c r="Y4" s="86" t="s">
        <v>8</v>
      </c>
      <c r="Z4" s="86" t="s">
        <v>9</v>
      </c>
      <c r="AA4" s="86" t="s">
        <v>10</v>
      </c>
      <c r="AB4" s="86" t="s">
        <v>11</v>
      </c>
      <c r="AC4" s="86" t="s">
        <v>12</v>
      </c>
      <c r="AD4" s="86" t="s">
        <v>13</v>
      </c>
      <c r="AE4" s="86" t="s">
        <v>14</v>
      </c>
      <c r="AF4" s="86" t="s">
        <v>240</v>
      </c>
      <c r="AG4" s="86" t="s">
        <v>16</v>
      </c>
      <c r="AH4" s="86" t="s">
        <v>17</v>
      </c>
      <c r="AI4" s="86" t="s">
        <v>18</v>
      </c>
      <c r="AJ4" s="86" t="s">
        <v>241</v>
      </c>
      <c r="AK4" s="86" t="s">
        <v>20</v>
      </c>
      <c r="AL4" s="86" t="s">
        <v>21</v>
      </c>
      <c r="AM4" s="86" t="s">
        <v>22</v>
      </c>
      <c r="AN4" s="86" t="s">
        <v>242</v>
      </c>
      <c r="AO4" s="86" t="s">
        <v>24</v>
      </c>
      <c r="AP4" s="86" t="s">
        <v>25</v>
      </c>
      <c r="AQ4" s="86" t="s">
        <v>26</v>
      </c>
      <c r="AR4" s="86" t="s">
        <v>243</v>
      </c>
      <c r="AS4" s="86" t="s">
        <v>169</v>
      </c>
      <c r="AT4" s="86" t="s">
        <v>170</v>
      </c>
      <c r="AU4" s="86" t="s">
        <v>171</v>
      </c>
      <c r="AV4" s="86" t="s">
        <v>278</v>
      </c>
      <c r="AW4" s="86" t="s">
        <v>175</v>
      </c>
      <c r="AX4" s="86" t="s">
        <v>176</v>
      </c>
      <c r="AY4" s="86" t="s">
        <v>177</v>
      </c>
      <c r="AZ4" s="86" t="s">
        <v>179</v>
      </c>
      <c r="BA4" s="86" t="s">
        <v>180</v>
      </c>
      <c r="BB4" s="86" t="s">
        <v>184</v>
      </c>
      <c r="BC4" s="86" t="s">
        <v>186</v>
      </c>
      <c r="BD4" s="86" t="s">
        <v>188</v>
      </c>
      <c r="BE4" s="86" t="s">
        <v>193</v>
      </c>
      <c r="BF4" s="86" t="s">
        <v>199</v>
      </c>
      <c r="BG4" s="86" t="s">
        <v>200</v>
      </c>
      <c r="BH4" s="320">
        <v>43830</v>
      </c>
      <c r="BI4" s="320" t="s">
        <v>280</v>
      </c>
      <c r="BJ4" s="320" t="s">
        <v>279</v>
      </c>
      <c r="BK4" s="320" t="s">
        <v>281</v>
      </c>
      <c r="BL4" s="320" t="s">
        <v>282</v>
      </c>
      <c r="BM4" s="320" t="s">
        <v>283</v>
      </c>
      <c r="BN4" s="320">
        <v>44377</v>
      </c>
      <c r="BO4" s="320">
        <v>44469</v>
      </c>
      <c r="BP4" s="320">
        <v>44561</v>
      </c>
      <c r="BQ4" s="320">
        <v>44651</v>
      </c>
      <c r="BR4" s="320">
        <v>44742</v>
      </c>
      <c r="BS4" s="320">
        <v>44834</v>
      </c>
      <c r="BT4" s="320">
        <v>44926</v>
      </c>
      <c r="BU4" s="320">
        <v>45016</v>
      </c>
      <c r="BV4" s="320">
        <v>45107</v>
      </c>
      <c r="BW4" s="320">
        <v>45199</v>
      </c>
      <c r="BX4" s="118">
        <v>45291</v>
      </c>
      <c r="BY4" s="118">
        <v>45382</v>
      </c>
      <c r="BZ4" s="118">
        <v>45473</v>
      </c>
      <c r="CA4" s="118">
        <v>45565</v>
      </c>
      <c r="CB4" s="118">
        <v>45657</v>
      </c>
      <c r="CC4" s="344"/>
      <c r="CD4" s="291"/>
      <c r="CE4" s="291"/>
      <c r="CF4" s="291"/>
      <c r="CG4" s="291"/>
    </row>
    <row r="5" spans="1:85">
      <c r="A5" s="332" t="s">
        <v>320</v>
      </c>
      <c r="B5" s="311" t="s">
        <v>53</v>
      </c>
      <c r="C5" s="248">
        <v>228827</v>
      </c>
      <c r="D5" s="19">
        <v>184742</v>
      </c>
      <c r="E5" s="19">
        <v>199498</v>
      </c>
      <c r="F5" s="19">
        <v>225629</v>
      </c>
      <c r="G5" s="19">
        <v>268797</v>
      </c>
      <c r="H5" s="19">
        <v>273825</v>
      </c>
      <c r="I5" s="19">
        <v>283762</v>
      </c>
      <c r="J5" s="19">
        <v>317561</v>
      </c>
      <c r="K5" s="19">
        <v>327890</v>
      </c>
      <c r="L5" s="19">
        <v>310862</v>
      </c>
      <c r="M5" s="19">
        <v>351956</v>
      </c>
      <c r="N5" s="19">
        <v>346781</v>
      </c>
      <c r="O5" s="19">
        <v>337441</v>
      </c>
      <c r="P5" s="19">
        <v>403959</v>
      </c>
      <c r="Q5" s="326">
        <v>407571</v>
      </c>
      <c r="R5" s="19">
        <v>389265</v>
      </c>
      <c r="S5" s="19">
        <v>444928</v>
      </c>
      <c r="T5" s="247">
        <v>464847</v>
      </c>
      <c r="U5" s="19">
        <v>53982</v>
      </c>
      <c r="V5" s="19">
        <v>57494</v>
      </c>
      <c r="W5" s="19">
        <v>53971</v>
      </c>
      <c r="X5" s="19">
        <v>60181</v>
      </c>
      <c r="Y5" s="19">
        <v>69164</v>
      </c>
      <c r="Z5" s="19">
        <v>68305</v>
      </c>
      <c r="AA5" s="19">
        <v>70421</v>
      </c>
      <c r="AB5" s="19">
        <v>60907</v>
      </c>
      <c r="AC5" s="19">
        <v>63938</v>
      </c>
      <c r="AD5" s="19">
        <v>70110</v>
      </c>
      <c r="AE5" s="19">
        <v>65663</v>
      </c>
      <c r="AF5" s="19">
        <v>74114</v>
      </c>
      <c r="AG5" s="19">
        <v>79358</v>
      </c>
      <c r="AH5" s="19">
        <v>64557</v>
      </c>
      <c r="AI5" s="19">
        <v>69000</v>
      </c>
      <c r="AJ5" s="19">
        <v>70847</v>
      </c>
      <c r="AK5" s="19">
        <v>86507</v>
      </c>
      <c r="AL5" s="19">
        <v>69255</v>
      </c>
      <c r="AM5" s="19">
        <v>77869</v>
      </c>
      <c r="AN5" s="19">
        <v>83930</v>
      </c>
      <c r="AO5" s="19">
        <v>88167</v>
      </c>
      <c r="AP5" s="19">
        <v>77171</v>
      </c>
      <c r="AQ5" s="19">
        <v>78733</v>
      </c>
      <c r="AR5" s="19">
        <v>83819</v>
      </c>
      <c r="AS5" s="19">
        <v>81031</v>
      </c>
      <c r="AT5" s="19">
        <v>74461</v>
      </c>
      <c r="AU5" s="19">
        <v>73658</v>
      </c>
      <c r="AV5" s="248">
        <v>81712</v>
      </c>
      <c r="AW5" s="19">
        <v>91034</v>
      </c>
      <c r="AX5" s="19">
        <v>87635</v>
      </c>
      <c r="AY5" s="19">
        <v>81119</v>
      </c>
      <c r="AZ5" s="19">
        <v>92169</v>
      </c>
      <c r="BA5" s="19">
        <v>85936</v>
      </c>
      <c r="BB5" s="19">
        <v>86647</v>
      </c>
      <c r="BC5" s="19">
        <v>85743</v>
      </c>
      <c r="BD5" s="19">
        <v>88455</v>
      </c>
      <c r="BE5" s="19">
        <v>84156</v>
      </c>
      <c r="BF5" s="19">
        <v>89139.938170000009</v>
      </c>
      <c r="BG5" s="19">
        <v>82517.061829999991</v>
      </c>
      <c r="BH5" s="19">
        <v>81628</v>
      </c>
      <c r="BI5" s="19">
        <v>97276</v>
      </c>
      <c r="BJ5" s="19">
        <v>101367.16856999998</v>
      </c>
      <c r="BK5" s="19">
        <v>88982.83143000002</v>
      </c>
      <c r="BL5" s="19">
        <v>116333</v>
      </c>
      <c r="BM5" s="19">
        <f>+BM6+BM20+BM36</f>
        <v>111540</v>
      </c>
      <c r="BN5" s="19">
        <f>+BN6+BN20+BN36</f>
        <v>97898</v>
      </c>
      <c r="BO5" s="19">
        <v>90623</v>
      </c>
      <c r="BP5" s="19">
        <f>T5-BO5-BN5-BM5</f>
        <v>164786</v>
      </c>
      <c r="BQ5" s="19">
        <f>+BQ6+BQ20+BQ36</f>
        <v>110242</v>
      </c>
      <c r="BR5" s="19">
        <f>+BR6+BR20+BR36</f>
        <v>99072</v>
      </c>
      <c r="BS5" s="19">
        <f>+BS6+BS20+BS36</f>
        <v>88443</v>
      </c>
      <c r="BT5" s="326">
        <f>+BT6+BT20+BT36</f>
        <v>91508</v>
      </c>
      <c r="BU5" s="326">
        <v>112275</v>
      </c>
      <c r="BV5" s="326">
        <v>110664</v>
      </c>
      <c r="BW5" s="326">
        <v>106084</v>
      </c>
      <c r="BX5" s="19">
        <v>115905</v>
      </c>
      <c r="BY5" s="326">
        <v>118193</v>
      </c>
      <c r="BZ5" s="326">
        <v>120865</v>
      </c>
      <c r="CA5" s="326">
        <v>112084</v>
      </c>
      <c r="CB5" s="14">
        <v>113705</v>
      </c>
      <c r="CC5" s="344"/>
      <c r="CD5" s="344"/>
      <c r="CE5" s="344"/>
      <c r="CF5" s="291"/>
      <c r="CG5" s="291"/>
    </row>
    <row r="6" spans="1:85">
      <c r="A6" s="333" t="s">
        <v>321</v>
      </c>
      <c r="B6" s="290" t="s">
        <v>54</v>
      </c>
      <c r="C6" s="248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9">
        <v>186350</v>
      </c>
      <c r="P6" s="19">
        <v>256944</v>
      </c>
      <c r="Q6" s="19">
        <v>254688</v>
      </c>
      <c r="R6" s="19">
        <v>247748</v>
      </c>
      <c r="S6" s="19">
        <v>269520</v>
      </c>
      <c r="T6" s="247">
        <v>296052</v>
      </c>
      <c r="U6" s="19">
        <v>53540</v>
      </c>
      <c r="V6" s="19">
        <v>56812</v>
      </c>
      <c r="W6" s="19">
        <v>53246</v>
      </c>
      <c r="X6" s="19">
        <v>57979</v>
      </c>
      <c r="Y6" s="19">
        <v>68068</v>
      </c>
      <c r="Z6" s="19">
        <v>66340</v>
      </c>
      <c r="AA6" s="19">
        <v>68985</v>
      </c>
      <c r="AB6" s="19">
        <v>58762</v>
      </c>
      <c r="AC6" s="19">
        <v>56958</v>
      </c>
      <c r="AD6" s="19">
        <v>51341</v>
      </c>
      <c r="AE6" s="19">
        <v>49862</v>
      </c>
      <c r="AF6" s="19">
        <v>49983</v>
      </c>
      <c r="AG6" s="19">
        <v>52519</v>
      </c>
      <c r="AH6" s="19">
        <v>51701</v>
      </c>
      <c r="AI6" s="19">
        <v>49507</v>
      </c>
      <c r="AJ6" s="19">
        <v>51527</v>
      </c>
      <c r="AK6" s="19">
        <v>55952</v>
      </c>
      <c r="AL6" s="19">
        <v>48235</v>
      </c>
      <c r="AM6" s="19">
        <v>49303</v>
      </c>
      <c r="AN6" s="19">
        <v>46472</v>
      </c>
      <c r="AO6" s="19">
        <v>50242</v>
      </c>
      <c r="AP6" s="19">
        <v>49215</v>
      </c>
      <c r="AQ6" s="19">
        <v>51508</v>
      </c>
      <c r="AR6" s="19">
        <v>48990</v>
      </c>
      <c r="AS6" s="19">
        <v>44409</v>
      </c>
      <c r="AT6" s="19">
        <v>42891</v>
      </c>
      <c r="AU6" s="19">
        <v>46673</v>
      </c>
      <c r="AV6" s="248">
        <v>49725</v>
      </c>
      <c r="AW6" s="19">
        <v>55623</v>
      </c>
      <c r="AX6" s="19">
        <v>52500</v>
      </c>
      <c r="AY6" s="19">
        <v>48851</v>
      </c>
      <c r="AZ6" s="19">
        <v>51875</v>
      </c>
      <c r="BA6" s="19">
        <v>49572</v>
      </c>
      <c r="BB6" s="19">
        <v>47063</v>
      </c>
      <c r="BC6" s="19">
        <v>47134</v>
      </c>
      <c r="BD6" s="19">
        <v>48083</v>
      </c>
      <c r="BE6" s="19">
        <v>49486</v>
      </c>
      <c r="BF6" s="19">
        <v>45447.829870000001</v>
      </c>
      <c r="BG6" s="19">
        <v>46429.170129999999</v>
      </c>
      <c r="BH6" s="19">
        <v>44987</v>
      </c>
      <c r="BI6" s="19">
        <v>58956</v>
      </c>
      <c r="BJ6" s="19">
        <v>60908.125369999994</v>
      </c>
      <c r="BK6" s="19">
        <v>58265.874630000006</v>
      </c>
      <c r="BL6" s="19">
        <v>78814</v>
      </c>
      <c r="BM6" s="19">
        <f>+BM7+BM13+BM16</f>
        <v>72957</v>
      </c>
      <c r="BN6" s="19">
        <f>+BN7+BN13+BN16</f>
        <v>61007</v>
      </c>
      <c r="BO6" s="19">
        <v>54375</v>
      </c>
      <c r="BP6" s="19">
        <f>T6-BO6-BN6-BM6</f>
        <v>107713</v>
      </c>
      <c r="BQ6" s="19">
        <f>+BQ7+BQ13+BQ16</f>
        <v>73741</v>
      </c>
      <c r="BR6" s="19">
        <f>+BR7+BR13+BR16</f>
        <v>58634</v>
      </c>
      <c r="BS6" s="19">
        <f>+BS7+BS13+BS16</f>
        <v>57960</v>
      </c>
      <c r="BT6" s="19">
        <f>+BT7+BT13+BT16</f>
        <v>57413</v>
      </c>
      <c r="BU6" s="19">
        <v>66484</v>
      </c>
      <c r="BV6" s="19">
        <v>65872</v>
      </c>
      <c r="BW6" s="19">
        <v>65741</v>
      </c>
      <c r="BX6" s="19">
        <v>71423</v>
      </c>
      <c r="BY6" s="19">
        <v>74227</v>
      </c>
      <c r="BZ6" s="19">
        <v>76940</v>
      </c>
      <c r="CA6" s="19">
        <v>71838</v>
      </c>
      <c r="CB6" s="247">
        <v>73047</v>
      </c>
      <c r="CC6" s="344"/>
      <c r="CD6" s="344"/>
      <c r="CE6" s="344"/>
      <c r="CF6" s="291"/>
      <c r="CG6" s="291"/>
    </row>
    <row r="7" spans="1:85">
      <c r="A7" s="333" t="s">
        <v>322</v>
      </c>
      <c r="B7" s="292" t="s">
        <v>55</v>
      </c>
      <c r="C7" s="249">
        <v>173579</v>
      </c>
      <c r="D7" s="17">
        <v>130143</v>
      </c>
      <c r="E7" s="17">
        <v>149155</v>
      </c>
      <c r="F7" s="17">
        <v>168783</v>
      </c>
      <c r="G7" s="17">
        <v>202199</v>
      </c>
      <c r="H7" s="17">
        <v>150112</v>
      </c>
      <c r="I7" s="17">
        <v>147899</v>
      </c>
      <c r="J7" s="17">
        <v>137795</v>
      </c>
      <c r="K7" s="17">
        <v>136948</v>
      </c>
      <c r="L7" s="17">
        <v>119079</v>
      </c>
      <c r="M7" s="17">
        <v>141336</v>
      </c>
      <c r="N7" s="17">
        <v>124280</v>
      </c>
      <c r="O7" s="17">
        <v>117455</v>
      </c>
      <c r="P7" s="17">
        <v>185272</v>
      </c>
      <c r="Q7" s="17">
        <v>177895</v>
      </c>
      <c r="R7" s="17">
        <v>167505</v>
      </c>
      <c r="S7" s="17">
        <v>164661</v>
      </c>
      <c r="T7" s="18">
        <v>184714</v>
      </c>
      <c r="U7" s="17">
        <v>41053</v>
      </c>
      <c r="V7" s="17">
        <v>43193</v>
      </c>
      <c r="W7" s="17">
        <v>40687</v>
      </c>
      <c r="X7" s="17">
        <v>43850</v>
      </c>
      <c r="Y7" s="17">
        <v>54558</v>
      </c>
      <c r="Z7" s="17">
        <v>50513</v>
      </c>
      <c r="AA7" s="17">
        <v>53389</v>
      </c>
      <c r="AB7" s="17">
        <v>43739</v>
      </c>
      <c r="AC7" s="17">
        <v>42237</v>
      </c>
      <c r="AD7" s="17">
        <v>36504</v>
      </c>
      <c r="AE7" s="17">
        <v>35837</v>
      </c>
      <c r="AF7" s="17">
        <v>35534</v>
      </c>
      <c r="AG7" s="17">
        <v>38182</v>
      </c>
      <c r="AH7" s="17">
        <v>37543</v>
      </c>
      <c r="AI7" s="17">
        <v>35732</v>
      </c>
      <c r="AJ7" s="17">
        <v>36441</v>
      </c>
      <c r="AK7" s="17">
        <v>39775</v>
      </c>
      <c r="AL7" s="17">
        <v>32547</v>
      </c>
      <c r="AM7" s="17">
        <v>34349</v>
      </c>
      <c r="AN7" s="17">
        <v>31124</v>
      </c>
      <c r="AO7" s="17">
        <v>34372</v>
      </c>
      <c r="AP7" s="17">
        <v>33142</v>
      </c>
      <c r="AQ7" s="17">
        <v>36221</v>
      </c>
      <c r="AR7" s="17">
        <v>33213</v>
      </c>
      <c r="AS7" s="17">
        <v>28330</v>
      </c>
      <c r="AT7" s="17">
        <v>26561</v>
      </c>
      <c r="AU7" s="17">
        <v>30941</v>
      </c>
      <c r="AV7" s="249">
        <v>33247</v>
      </c>
      <c r="AW7" s="17">
        <v>38846</v>
      </c>
      <c r="AX7" s="17">
        <v>35966</v>
      </c>
      <c r="AY7" s="17">
        <v>31903</v>
      </c>
      <c r="AZ7" s="17">
        <v>34621</v>
      </c>
      <c r="BA7" s="17">
        <v>32897</v>
      </c>
      <c r="BB7" s="17">
        <v>30103</v>
      </c>
      <c r="BC7" s="17">
        <v>30679</v>
      </c>
      <c r="BD7" s="17">
        <v>30601</v>
      </c>
      <c r="BE7" s="17">
        <v>32015</v>
      </c>
      <c r="BF7" s="17">
        <v>28429</v>
      </c>
      <c r="BG7" s="17">
        <v>29901</v>
      </c>
      <c r="BH7" s="17">
        <v>27110</v>
      </c>
      <c r="BI7" s="17">
        <v>41512</v>
      </c>
      <c r="BJ7" s="17">
        <v>44045</v>
      </c>
      <c r="BK7" s="17">
        <v>40873</v>
      </c>
      <c r="BL7" s="17">
        <v>58842</v>
      </c>
      <c r="BM7" s="17">
        <f>SUM(BM8:BM12)</f>
        <v>53163</v>
      </c>
      <c r="BN7" s="17">
        <v>41795</v>
      </c>
      <c r="BO7" s="17">
        <v>35529</v>
      </c>
      <c r="BP7" s="17">
        <f t="shared" ref="BP7:BP57" si="0">T7-BO7-BN7-BM7</f>
        <v>54227</v>
      </c>
      <c r="BQ7" s="17">
        <f>SUM(BQ8:BQ12)</f>
        <v>53691</v>
      </c>
      <c r="BR7" s="17">
        <f>SUM(BR8:BR12)</f>
        <v>38405</v>
      </c>
      <c r="BS7" s="17">
        <f>SUM(BS8:BS12)</f>
        <v>38201</v>
      </c>
      <c r="BT7" s="17">
        <f>SUM(BT8:BT12)</f>
        <v>37208</v>
      </c>
      <c r="BU7" s="17">
        <v>40975</v>
      </c>
      <c r="BV7" s="17">
        <v>38697</v>
      </c>
      <c r="BW7" s="17">
        <v>40127</v>
      </c>
      <c r="BX7" s="17">
        <v>44862</v>
      </c>
      <c r="BY7" s="17">
        <v>47224</v>
      </c>
      <c r="BZ7" s="17">
        <v>48182</v>
      </c>
      <c r="CA7" s="17">
        <v>44594</v>
      </c>
      <c r="CB7" s="18">
        <v>44714</v>
      </c>
      <c r="CC7" s="344"/>
      <c r="CD7" s="344"/>
      <c r="CE7" s="344"/>
      <c r="CF7" s="293"/>
      <c r="CG7" s="293"/>
    </row>
    <row r="8" spans="1:85">
      <c r="A8" s="333" t="s">
        <v>323</v>
      </c>
      <c r="B8" s="294" t="s">
        <v>56</v>
      </c>
      <c r="C8" s="249">
        <v>0</v>
      </c>
      <c r="D8" s="17">
        <v>0</v>
      </c>
      <c r="E8" s="17">
        <v>0</v>
      </c>
      <c r="F8" s="17">
        <v>115439</v>
      </c>
      <c r="G8" s="17">
        <v>143092</v>
      </c>
      <c r="H8" s="17">
        <v>101166</v>
      </c>
      <c r="I8" s="17">
        <v>108424</v>
      </c>
      <c r="J8" s="17">
        <v>105295</v>
      </c>
      <c r="K8" s="17">
        <v>107941</v>
      </c>
      <c r="L8" s="17">
        <v>89520</v>
      </c>
      <c r="M8" s="17">
        <v>109564</v>
      </c>
      <c r="N8" s="17">
        <v>94082</v>
      </c>
      <c r="O8" s="17">
        <v>87449</v>
      </c>
      <c r="P8" s="17">
        <v>151042</v>
      </c>
      <c r="Q8" s="17">
        <v>143797</v>
      </c>
      <c r="R8" s="17">
        <v>123691</v>
      </c>
      <c r="S8" s="17">
        <v>119343</v>
      </c>
      <c r="T8" s="18">
        <v>137437</v>
      </c>
      <c r="U8" s="17">
        <v>26848</v>
      </c>
      <c r="V8" s="17">
        <v>28672</v>
      </c>
      <c r="W8" s="17">
        <v>28271</v>
      </c>
      <c r="X8" s="17">
        <v>31648</v>
      </c>
      <c r="Y8" s="17">
        <v>39931</v>
      </c>
      <c r="Z8" s="17">
        <v>37550</v>
      </c>
      <c r="AA8" s="17">
        <v>36573</v>
      </c>
      <c r="AB8" s="17">
        <v>29037</v>
      </c>
      <c r="AC8" s="17">
        <v>29376</v>
      </c>
      <c r="AD8" s="17">
        <v>23462</v>
      </c>
      <c r="AE8" s="17">
        <v>23738</v>
      </c>
      <c r="AF8" s="17">
        <v>24590</v>
      </c>
      <c r="AG8" s="17">
        <v>27843</v>
      </c>
      <c r="AH8" s="17">
        <v>26946</v>
      </c>
      <c r="AI8" s="17">
        <v>26094</v>
      </c>
      <c r="AJ8" s="17">
        <v>27541</v>
      </c>
      <c r="AK8" s="17">
        <v>29772</v>
      </c>
      <c r="AL8" s="17">
        <v>24491</v>
      </c>
      <c r="AM8" s="17">
        <v>26997</v>
      </c>
      <c r="AN8" s="17">
        <v>24035</v>
      </c>
      <c r="AO8" s="17">
        <v>26900</v>
      </c>
      <c r="AP8" s="17">
        <v>26114</v>
      </c>
      <c r="AQ8" s="17">
        <v>29020</v>
      </c>
      <c r="AR8" s="17">
        <v>25907</v>
      </c>
      <c r="AS8" s="17">
        <v>20955</v>
      </c>
      <c r="AT8" s="17">
        <v>19234</v>
      </c>
      <c r="AU8" s="17">
        <v>23756</v>
      </c>
      <c r="AV8" s="249">
        <v>25575</v>
      </c>
      <c r="AW8" s="17">
        <v>30194</v>
      </c>
      <c r="AX8" s="17">
        <v>27791</v>
      </c>
      <c r="AY8" s="17">
        <v>24391</v>
      </c>
      <c r="AZ8" s="17">
        <v>27188</v>
      </c>
      <c r="BA8" s="17">
        <v>24890</v>
      </c>
      <c r="BB8" s="17">
        <v>22910</v>
      </c>
      <c r="BC8" s="17">
        <v>23772</v>
      </c>
      <c r="BD8" s="17">
        <v>22510</v>
      </c>
      <c r="BE8" s="17">
        <v>24124</v>
      </c>
      <c r="BF8" s="17">
        <v>20893</v>
      </c>
      <c r="BG8" s="17">
        <v>22015</v>
      </c>
      <c r="BH8" s="17">
        <v>20417</v>
      </c>
      <c r="BI8" s="17">
        <v>31952</v>
      </c>
      <c r="BJ8" s="17">
        <v>35530</v>
      </c>
      <c r="BK8" s="17">
        <v>33431</v>
      </c>
      <c r="BL8" s="17">
        <v>50129</v>
      </c>
      <c r="BM8" s="17">
        <v>44623</v>
      </c>
      <c r="BN8" s="17">
        <v>33960</v>
      </c>
      <c r="BO8" s="17">
        <v>27975</v>
      </c>
      <c r="BP8" s="17">
        <f t="shared" si="0"/>
        <v>30879</v>
      </c>
      <c r="BQ8" s="17">
        <v>42293</v>
      </c>
      <c r="BR8" s="17">
        <v>28021</v>
      </c>
      <c r="BS8" s="17">
        <v>26426</v>
      </c>
      <c r="BT8" s="17">
        <v>26951</v>
      </c>
      <c r="BU8" s="17">
        <v>29860</v>
      </c>
      <c r="BV8" s="17">
        <v>27601</v>
      </c>
      <c r="BW8" s="17">
        <v>28984</v>
      </c>
      <c r="BX8" s="17">
        <v>32898</v>
      </c>
      <c r="BY8" s="17">
        <v>34796</v>
      </c>
      <c r="BZ8" s="17">
        <v>36223</v>
      </c>
      <c r="CA8" s="17">
        <v>32754</v>
      </c>
      <c r="CB8" s="18">
        <v>33664</v>
      </c>
      <c r="CC8" s="344"/>
      <c r="CD8" s="344"/>
      <c r="CE8" s="344"/>
      <c r="CF8" s="293"/>
      <c r="CG8" s="293"/>
    </row>
    <row r="9" spans="1:85">
      <c r="A9" s="333" t="s">
        <v>324</v>
      </c>
      <c r="B9" s="294" t="s">
        <v>57</v>
      </c>
      <c r="C9" s="249">
        <v>0</v>
      </c>
      <c r="D9" s="17">
        <v>0</v>
      </c>
      <c r="E9" s="17">
        <v>0</v>
      </c>
      <c r="F9" s="17">
        <v>40080</v>
      </c>
      <c r="G9" s="17">
        <v>40223</v>
      </c>
      <c r="H9" s="17">
        <v>26944</v>
      </c>
      <c r="I9" s="17">
        <v>21207</v>
      </c>
      <c r="J9" s="17">
        <v>14821</v>
      </c>
      <c r="K9" s="17">
        <v>11578</v>
      </c>
      <c r="L9" s="17">
        <v>12202</v>
      </c>
      <c r="M9" s="17">
        <v>11888</v>
      </c>
      <c r="N9" s="17">
        <v>12068</v>
      </c>
      <c r="O9" s="17">
        <v>10611</v>
      </c>
      <c r="P9" s="17">
        <v>15376</v>
      </c>
      <c r="Q9" s="17">
        <v>13737</v>
      </c>
      <c r="R9" s="17">
        <v>21317</v>
      </c>
      <c r="S9" s="17">
        <v>19575</v>
      </c>
      <c r="T9" s="18">
        <v>18484</v>
      </c>
      <c r="U9" s="17">
        <v>11123</v>
      </c>
      <c r="V9" s="17">
        <v>11235</v>
      </c>
      <c r="W9" s="17">
        <v>8996</v>
      </c>
      <c r="X9" s="17">
        <v>8726</v>
      </c>
      <c r="Y9" s="17">
        <v>10308</v>
      </c>
      <c r="Z9" s="17">
        <v>8309</v>
      </c>
      <c r="AA9" s="17">
        <v>11938</v>
      </c>
      <c r="AB9" s="17">
        <v>9669</v>
      </c>
      <c r="AC9" s="17">
        <v>7255</v>
      </c>
      <c r="AD9" s="17">
        <v>7703</v>
      </c>
      <c r="AE9" s="17">
        <v>6278</v>
      </c>
      <c r="AF9" s="17">
        <v>5708</v>
      </c>
      <c r="AG9" s="17">
        <v>5343</v>
      </c>
      <c r="AH9" s="17">
        <v>5624</v>
      </c>
      <c r="AI9" s="17">
        <v>5451</v>
      </c>
      <c r="AJ9" s="17">
        <v>4789</v>
      </c>
      <c r="AK9" s="17">
        <v>5515</v>
      </c>
      <c r="AL9" s="17">
        <v>3717</v>
      </c>
      <c r="AM9" s="17">
        <v>2795</v>
      </c>
      <c r="AN9" s="17">
        <v>2794</v>
      </c>
      <c r="AO9" s="17">
        <v>2820</v>
      </c>
      <c r="AP9" s="17">
        <v>2645</v>
      </c>
      <c r="AQ9" s="17">
        <v>3134</v>
      </c>
      <c r="AR9" s="17">
        <v>2979</v>
      </c>
      <c r="AS9" s="17">
        <v>3142</v>
      </c>
      <c r="AT9" s="17">
        <v>3040</v>
      </c>
      <c r="AU9" s="17">
        <v>2825</v>
      </c>
      <c r="AV9" s="249">
        <v>3195</v>
      </c>
      <c r="AW9" s="17">
        <v>3421</v>
      </c>
      <c r="AX9" s="17">
        <v>3168</v>
      </c>
      <c r="AY9" s="17">
        <v>2627</v>
      </c>
      <c r="AZ9" s="17">
        <v>2672</v>
      </c>
      <c r="BA9" s="17">
        <v>3231</v>
      </c>
      <c r="BB9" s="17">
        <v>2996</v>
      </c>
      <c r="BC9" s="17">
        <v>2626</v>
      </c>
      <c r="BD9" s="17">
        <v>3215</v>
      </c>
      <c r="BE9" s="17">
        <v>2679</v>
      </c>
      <c r="BF9" s="17">
        <v>2448</v>
      </c>
      <c r="BG9" s="17">
        <v>2902</v>
      </c>
      <c r="BH9" s="17">
        <v>2582</v>
      </c>
      <c r="BI9" s="17">
        <v>4504</v>
      </c>
      <c r="BJ9" s="17">
        <v>3781</v>
      </c>
      <c r="BK9" s="17">
        <v>3037</v>
      </c>
      <c r="BL9" s="17">
        <v>4054</v>
      </c>
      <c r="BM9" s="17">
        <v>3812</v>
      </c>
      <c r="BN9" s="17">
        <v>3353</v>
      </c>
      <c r="BO9" s="17">
        <v>2906</v>
      </c>
      <c r="BP9" s="17">
        <f t="shared" si="0"/>
        <v>8413</v>
      </c>
      <c r="BQ9" s="17">
        <v>5342</v>
      </c>
      <c r="BR9" s="17">
        <v>4444</v>
      </c>
      <c r="BS9" s="17">
        <v>6026</v>
      </c>
      <c r="BT9" s="17">
        <v>5505</v>
      </c>
      <c r="BU9" s="17">
        <v>5218</v>
      </c>
      <c r="BV9" s="17">
        <v>4802</v>
      </c>
      <c r="BW9" s="17">
        <v>4376</v>
      </c>
      <c r="BX9" s="17">
        <v>5179</v>
      </c>
      <c r="BY9" s="17">
        <v>5188</v>
      </c>
      <c r="BZ9" s="17">
        <v>4685</v>
      </c>
      <c r="CA9" s="17">
        <v>4544</v>
      </c>
      <c r="CB9" s="18">
        <v>4067</v>
      </c>
      <c r="CC9" s="344"/>
      <c r="CD9" s="344"/>
      <c r="CE9" s="344"/>
      <c r="CF9" s="293"/>
      <c r="CG9" s="293"/>
    </row>
    <row r="10" spans="1:85">
      <c r="A10" s="333" t="s">
        <v>325</v>
      </c>
      <c r="B10" s="294" t="s">
        <v>58</v>
      </c>
      <c r="C10" s="249">
        <v>0</v>
      </c>
      <c r="D10" s="17">
        <v>0</v>
      </c>
      <c r="E10" s="17">
        <v>0</v>
      </c>
      <c r="F10" s="17">
        <v>4497</v>
      </c>
      <c r="G10" s="17">
        <v>5134</v>
      </c>
      <c r="H10" s="17">
        <v>6873</v>
      </c>
      <c r="I10" s="17">
        <v>5743</v>
      </c>
      <c r="J10" s="17">
        <v>5795</v>
      </c>
      <c r="K10" s="17">
        <v>6383</v>
      </c>
      <c r="L10" s="17">
        <v>6836</v>
      </c>
      <c r="M10" s="17">
        <v>7498</v>
      </c>
      <c r="N10" s="17">
        <v>7396</v>
      </c>
      <c r="O10" s="17">
        <v>8834</v>
      </c>
      <c r="P10" s="17">
        <v>7488</v>
      </c>
      <c r="Q10" s="17">
        <v>8353</v>
      </c>
      <c r="R10" s="17">
        <v>9974</v>
      </c>
      <c r="S10" s="17">
        <v>11635</v>
      </c>
      <c r="T10" s="18">
        <v>13421</v>
      </c>
      <c r="U10" s="17">
        <v>1009</v>
      </c>
      <c r="V10" s="17">
        <v>1242</v>
      </c>
      <c r="W10" s="17">
        <v>1101</v>
      </c>
      <c r="X10" s="17">
        <v>1146</v>
      </c>
      <c r="Y10" s="17">
        <v>1118</v>
      </c>
      <c r="Z10" s="17">
        <v>1210</v>
      </c>
      <c r="AA10" s="17">
        <v>1289</v>
      </c>
      <c r="AB10" s="17">
        <v>1516</v>
      </c>
      <c r="AC10" s="17">
        <v>1773</v>
      </c>
      <c r="AD10" s="17">
        <v>1730</v>
      </c>
      <c r="AE10" s="17">
        <v>1654</v>
      </c>
      <c r="AF10" s="17">
        <v>1716</v>
      </c>
      <c r="AG10" s="17">
        <v>1517</v>
      </c>
      <c r="AH10" s="17">
        <v>1440</v>
      </c>
      <c r="AI10" s="17">
        <v>1375</v>
      </c>
      <c r="AJ10" s="17">
        <v>1412</v>
      </c>
      <c r="AK10" s="17">
        <v>1435</v>
      </c>
      <c r="AL10" s="17">
        <v>1411</v>
      </c>
      <c r="AM10" s="17">
        <v>1464</v>
      </c>
      <c r="AN10" s="17">
        <v>1485</v>
      </c>
      <c r="AO10" s="17">
        <v>1559</v>
      </c>
      <c r="AP10" s="17">
        <v>1584</v>
      </c>
      <c r="AQ10" s="17">
        <v>1559</v>
      </c>
      <c r="AR10" s="17">
        <v>1682</v>
      </c>
      <c r="AS10" s="17">
        <v>1594</v>
      </c>
      <c r="AT10" s="17">
        <v>1736</v>
      </c>
      <c r="AU10" s="17">
        <v>1743</v>
      </c>
      <c r="AV10" s="249">
        <v>1763</v>
      </c>
      <c r="AW10" s="17">
        <v>1921</v>
      </c>
      <c r="AX10" s="17">
        <v>1914</v>
      </c>
      <c r="AY10" s="17">
        <v>1814</v>
      </c>
      <c r="AZ10" s="17">
        <v>1849</v>
      </c>
      <c r="BA10" s="17">
        <v>1914</v>
      </c>
      <c r="BB10" s="17">
        <v>1730</v>
      </c>
      <c r="BC10" s="17">
        <v>1805</v>
      </c>
      <c r="BD10" s="17">
        <v>1947</v>
      </c>
      <c r="BE10" s="17">
        <v>2537</v>
      </c>
      <c r="BF10" s="17">
        <v>2611</v>
      </c>
      <c r="BG10" s="17">
        <v>2373</v>
      </c>
      <c r="BH10" s="17">
        <v>1313</v>
      </c>
      <c r="BI10" s="17">
        <v>1893</v>
      </c>
      <c r="BJ10" s="17">
        <v>1955</v>
      </c>
      <c r="BK10" s="17">
        <v>1811</v>
      </c>
      <c r="BL10" s="17">
        <v>1829</v>
      </c>
      <c r="BM10" s="17">
        <v>1474</v>
      </c>
      <c r="BN10" s="17">
        <v>1490</v>
      </c>
      <c r="BO10" s="17">
        <v>1628</v>
      </c>
      <c r="BP10" s="17">
        <f>T10-BO10-BN10-BM10</f>
        <v>8829</v>
      </c>
      <c r="BQ10" s="17">
        <v>2342</v>
      </c>
      <c r="BR10" s="17">
        <v>2516</v>
      </c>
      <c r="BS10" s="17">
        <v>2507</v>
      </c>
      <c r="BT10" s="17">
        <v>2609</v>
      </c>
      <c r="BU10" s="17">
        <v>2754</v>
      </c>
      <c r="BV10" s="17">
        <v>2700</v>
      </c>
      <c r="BW10" s="17">
        <v>3046</v>
      </c>
      <c r="BX10" s="17">
        <v>3135</v>
      </c>
      <c r="BY10" s="17">
        <v>3441</v>
      </c>
      <c r="BZ10" s="17">
        <v>3429</v>
      </c>
      <c r="CA10" s="17">
        <v>3288</v>
      </c>
      <c r="CB10" s="18">
        <v>3263</v>
      </c>
      <c r="CC10" s="344"/>
      <c r="CD10" s="344"/>
      <c r="CE10" s="344"/>
      <c r="CF10" s="293"/>
      <c r="CG10" s="293"/>
    </row>
    <row r="11" spans="1:85">
      <c r="A11" s="333" t="s">
        <v>326</v>
      </c>
      <c r="B11" s="294" t="s">
        <v>59</v>
      </c>
      <c r="C11" s="249">
        <v>0</v>
      </c>
      <c r="D11" s="17">
        <v>0</v>
      </c>
      <c r="E11" s="17">
        <v>0</v>
      </c>
      <c r="F11" s="17">
        <v>8582</v>
      </c>
      <c r="G11" s="17">
        <v>13451</v>
      </c>
      <c r="H11" s="17">
        <v>14960</v>
      </c>
      <c r="I11" s="17">
        <v>12339</v>
      </c>
      <c r="J11" s="17">
        <v>11621</v>
      </c>
      <c r="K11" s="17">
        <v>10669</v>
      </c>
      <c r="L11" s="17">
        <v>10111</v>
      </c>
      <c r="M11" s="17">
        <v>11958</v>
      </c>
      <c r="N11" s="17">
        <v>10354</v>
      </c>
      <c r="O11" s="17">
        <v>10061</v>
      </c>
      <c r="P11" s="17">
        <v>10150</v>
      </c>
      <c r="Q11" s="17">
        <v>10745</v>
      </c>
      <c r="R11" s="17">
        <v>11070</v>
      </c>
      <c r="S11" s="17">
        <v>13404</v>
      </c>
      <c r="T11" s="18">
        <v>14617</v>
      </c>
      <c r="U11" s="17">
        <v>2038</v>
      </c>
      <c r="V11" s="17">
        <v>2003</v>
      </c>
      <c r="W11" s="17">
        <v>2275</v>
      </c>
      <c r="X11" s="17">
        <v>2265</v>
      </c>
      <c r="Y11" s="17">
        <v>3125</v>
      </c>
      <c r="Z11" s="17">
        <v>3375</v>
      </c>
      <c r="AA11" s="17">
        <v>3503</v>
      </c>
      <c r="AB11" s="17">
        <v>3449</v>
      </c>
      <c r="AC11" s="17">
        <v>3777</v>
      </c>
      <c r="AD11" s="17">
        <v>3566</v>
      </c>
      <c r="AE11" s="17">
        <v>4132</v>
      </c>
      <c r="AF11" s="17">
        <v>3485</v>
      </c>
      <c r="AG11" s="17">
        <v>3437</v>
      </c>
      <c r="AH11" s="17">
        <v>3486</v>
      </c>
      <c r="AI11" s="17">
        <v>2764</v>
      </c>
      <c r="AJ11" s="17">
        <v>2652</v>
      </c>
      <c r="AK11" s="17">
        <v>2985</v>
      </c>
      <c r="AL11" s="17">
        <v>2869</v>
      </c>
      <c r="AM11" s="17">
        <v>3021</v>
      </c>
      <c r="AN11" s="17">
        <v>2746</v>
      </c>
      <c r="AO11" s="17">
        <v>2995</v>
      </c>
      <c r="AP11" s="17">
        <v>2695</v>
      </c>
      <c r="AQ11" s="17">
        <v>2419</v>
      </c>
      <c r="AR11" s="17">
        <v>2560</v>
      </c>
      <c r="AS11" s="17">
        <v>2534</v>
      </c>
      <c r="AT11" s="17">
        <v>2454</v>
      </c>
      <c r="AU11" s="17">
        <v>2524</v>
      </c>
      <c r="AV11" s="249">
        <v>2599</v>
      </c>
      <c r="AW11" s="17">
        <v>3198</v>
      </c>
      <c r="AX11" s="17">
        <v>2994</v>
      </c>
      <c r="AY11" s="17">
        <v>2965</v>
      </c>
      <c r="AZ11" s="17">
        <v>2801</v>
      </c>
      <c r="BA11" s="17">
        <v>2750</v>
      </c>
      <c r="BB11" s="17">
        <v>2390</v>
      </c>
      <c r="BC11" s="17">
        <v>2395</v>
      </c>
      <c r="BD11" s="17">
        <v>2819</v>
      </c>
      <c r="BE11" s="17">
        <v>2576</v>
      </c>
      <c r="BF11" s="17">
        <v>2370</v>
      </c>
      <c r="BG11" s="17">
        <v>2466</v>
      </c>
      <c r="BH11" s="17">
        <v>2649</v>
      </c>
      <c r="BI11" s="17">
        <v>2819</v>
      </c>
      <c r="BJ11" s="17">
        <v>2443</v>
      </c>
      <c r="BK11" s="17">
        <v>2343</v>
      </c>
      <c r="BL11" s="17">
        <v>2545</v>
      </c>
      <c r="BM11" s="17">
        <v>2901</v>
      </c>
      <c r="BN11" s="17">
        <v>2703</v>
      </c>
      <c r="BO11" s="17">
        <v>2722</v>
      </c>
      <c r="BP11" s="17">
        <f t="shared" si="0"/>
        <v>6291</v>
      </c>
      <c r="BQ11" s="17">
        <v>2909</v>
      </c>
      <c r="BR11" s="17">
        <v>2873</v>
      </c>
      <c r="BS11" s="17">
        <v>2694</v>
      </c>
      <c r="BT11" s="17">
        <v>2594</v>
      </c>
      <c r="BU11" s="17">
        <v>2934</v>
      </c>
      <c r="BV11" s="17">
        <v>3449</v>
      </c>
      <c r="BW11" s="17">
        <v>3534</v>
      </c>
      <c r="BX11" s="17">
        <v>3487</v>
      </c>
      <c r="BY11" s="17">
        <v>3646</v>
      </c>
      <c r="BZ11" s="17">
        <v>3655</v>
      </c>
      <c r="CA11" s="17">
        <v>3796</v>
      </c>
      <c r="CB11" s="18">
        <v>3520</v>
      </c>
      <c r="CC11" s="344"/>
      <c r="CD11" s="344"/>
      <c r="CE11" s="344"/>
      <c r="CF11" s="293"/>
      <c r="CG11" s="293"/>
    </row>
    <row r="12" spans="1:85">
      <c r="A12" s="333" t="s">
        <v>327</v>
      </c>
      <c r="B12" s="294" t="s">
        <v>60</v>
      </c>
      <c r="C12" s="249">
        <v>0</v>
      </c>
      <c r="D12" s="17">
        <v>0</v>
      </c>
      <c r="E12" s="17">
        <v>0</v>
      </c>
      <c r="F12" s="17">
        <v>185</v>
      </c>
      <c r="G12" s="17">
        <v>300</v>
      </c>
      <c r="H12" s="17">
        <v>168</v>
      </c>
      <c r="I12" s="17">
        <v>186</v>
      </c>
      <c r="J12" s="17">
        <v>263</v>
      </c>
      <c r="K12" s="17">
        <v>376</v>
      </c>
      <c r="L12" s="17">
        <v>410</v>
      </c>
      <c r="M12" s="17">
        <v>428</v>
      </c>
      <c r="N12" s="17">
        <v>380</v>
      </c>
      <c r="O12" s="17">
        <v>500</v>
      </c>
      <c r="P12" s="17">
        <v>1216</v>
      </c>
      <c r="Q12" s="17">
        <v>1263</v>
      </c>
      <c r="R12" s="17">
        <v>1453</v>
      </c>
      <c r="S12" s="17">
        <v>704</v>
      </c>
      <c r="T12" s="18">
        <v>755</v>
      </c>
      <c r="U12" s="17">
        <v>35</v>
      </c>
      <c r="V12" s="17">
        <v>42</v>
      </c>
      <c r="W12" s="17">
        <v>43</v>
      </c>
      <c r="X12" s="17">
        <v>65</v>
      </c>
      <c r="Y12" s="17">
        <v>76</v>
      </c>
      <c r="Z12" s="17">
        <v>70</v>
      </c>
      <c r="AA12" s="17">
        <v>86</v>
      </c>
      <c r="AB12" s="17">
        <v>68</v>
      </c>
      <c r="AC12" s="17">
        <v>56</v>
      </c>
      <c r="AD12" s="17">
        <v>43</v>
      </c>
      <c r="AE12" s="17">
        <v>35</v>
      </c>
      <c r="AF12" s="17">
        <v>34</v>
      </c>
      <c r="AG12" s="17">
        <v>43</v>
      </c>
      <c r="AH12" s="17">
        <v>47</v>
      </c>
      <c r="AI12" s="17">
        <v>49</v>
      </c>
      <c r="AJ12" s="17">
        <v>47</v>
      </c>
      <c r="AK12" s="17">
        <v>68</v>
      </c>
      <c r="AL12" s="17">
        <v>59</v>
      </c>
      <c r="AM12" s="17">
        <v>72</v>
      </c>
      <c r="AN12" s="17">
        <v>64</v>
      </c>
      <c r="AO12" s="17">
        <v>98</v>
      </c>
      <c r="AP12" s="17">
        <v>105</v>
      </c>
      <c r="AQ12" s="17">
        <v>89</v>
      </c>
      <c r="AR12" s="17">
        <v>85</v>
      </c>
      <c r="AS12" s="17">
        <v>105</v>
      </c>
      <c r="AT12" s="17">
        <v>97</v>
      </c>
      <c r="AU12" s="17">
        <v>93</v>
      </c>
      <c r="AV12" s="249">
        <v>115</v>
      </c>
      <c r="AW12" s="17">
        <v>112</v>
      </c>
      <c r="AX12" s="17">
        <v>99</v>
      </c>
      <c r="AY12" s="17">
        <v>106</v>
      </c>
      <c r="AZ12" s="17">
        <v>111</v>
      </c>
      <c r="BA12" s="17">
        <v>112</v>
      </c>
      <c r="BB12" s="17">
        <v>77</v>
      </c>
      <c r="BC12" s="17">
        <v>81</v>
      </c>
      <c r="BD12" s="17">
        <v>110</v>
      </c>
      <c r="BE12" s="17">
        <v>99</v>
      </c>
      <c r="BF12" s="17">
        <v>107</v>
      </c>
      <c r="BG12" s="17">
        <v>145</v>
      </c>
      <c r="BH12" s="17">
        <v>149</v>
      </c>
      <c r="BI12" s="17">
        <v>344</v>
      </c>
      <c r="BJ12" s="17">
        <v>336</v>
      </c>
      <c r="BK12" s="17">
        <v>251</v>
      </c>
      <c r="BL12" s="17">
        <v>285</v>
      </c>
      <c r="BM12" s="17">
        <v>353</v>
      </c>
      <c r="BN12" s="17">
        <v>289</v>
      </c>
      <c r="BO12" s="17">
        <v>298</v>
      </c>
      <c r="BP12" s="17">
        <f t="shared" si="0"/>
        <v>-185</v>
      </c>
      <c r="BQ12" s="17">
        <v>805</v>
      </c>
      <c r="BR12" s="17">
        <v>551</v>
      </c>
      <c r="BS12" s="17">
        <v>548</v>
      </c>
      <c r="BT12" s="17">
        <v>-451</v>
      </c>
      <c r="BU12" s="17">
        <v>209</v>
      </c>
      <c r="BV12" s="17">
        <v>145</v>
      </c>
      <c r="BW12" s="17">
        <v>187</v>
      </c>
      <c r="BX12" s="17">
        <v>163</v>
      </c>
      <c r="BY12" s="17">
        <v>153</v>
      </c>
      <c r="BZ12" s="17">
        <v>190</v>
      </c>
      <c r="CA12" s="17">
        <v>212</v>
      </c>
      <c r="CB12" s="18">
        <v>200</v>
      </c>
      <c r="CC12" s="344"/>
      <c r="CD12" s="344"/>
      <c r="CE12" s="344"/>
      <c r="CF12" s="293"/>
      <c r="CG12" s="293"/>
    </row>
    <row r="13" spans="1:85">
      <c r="A13" s="333" t="s">
        <v>328</v>
      </c>
      <c r="B13" s="292" t="s">
        <v>61</v>
      </c>
      <c r="C13" s="249">
        <v>23825</v>
      </c>
      <c r="D13" s="17">
        <v>20550</v>
      </c>
      <c r="E13" s="17">
        <v>14883</v>
      </c>
      <c r="F13" s="17">
        <v>20224</v>
      </c>
      <c r="G13" s="17">
        <v>23386</v>
      </c>
      <c r="H13" s="17">
        <v>21539</v>
      </c>
      <c r="I13" s="17">
        <v>22289</v>
      </c>
      <c r="J13" s="17">
        <v>23960</v>
      </c>
      <c r="K13" s="17">
        <v>24497</v>
      </c>
      <c r="L13" s="17">
        <v>23930</v>
      </c>
      <c r="M13" s="17">
        <v>24968</v>
      </c>
      <c r="N13" s="17">
        <v>22805</v>
      </c>
      <c r="O13" s="17">
        <v>20989</v>
      </c>
      <c r="P13" s="17">
        <v>20255</v>
      </c>
      <c r="Q13" s="17">
        <v>21553</v>
      </c>
      <c r="R13" s="17">
        <v>22989</v>
      </c>
      <c r="S13" s="17">
        <v>22864</v>
      </c>
      <c r="T13" s="18">
        <v>25007</v>
      </c>
      <c r="U13" s="17">
        <v>4589</v>
      </c>
      <c r="V13" s="17">
        <v>5536</v>
      </c>
      <c r="W13" s="17">
        <v>4591</v>
      </c>
      <c r="X13" s="17">
        <v>5508</v>
      </c>
      <c r="Y13" s="17">
        <v>5296</v>
      </c>
      <c r="Z13" s="17">
        <v>6478</v>
      </c>
      <c r="AA13" s="17">
        <v>6052</v>
      </c>
      <c r="AB13" s="17">
        <v>5561</v>
      </c>
      <c r="AC13" s="17">
        <v>5289</v>
      </c>
      <c r="AD13" s="17">
        <v>5541</v>
      </c>
      <c r="AE13" s="17">
        <v>5193</v>
      </c>
      <c r="AF13" s="17">
        <v>5516</v>
      </c>
      <c r="AG13" s="17">
        <v>5737</v>
      </c>
      <c r="AH13" s="17">
        <v>5588</v>
      </c>
      <c r="AI13" s="17">
        <v>5248</v>
      </c>
      <c r="AJ13" s="17">
        <v>5716</v>
      </c>
      <c r="AK13" s="17">
        <v>6336</v>
      </c>
      <c r="AL13" s="17">
        <v>6124</v>
      </c>
      <c r="AM13" s="17">
        <v>5684</v>
      </c>
      <c r="AN13" s="17">
        <v>5816</v>
      </c>
      <c r="AO13" s="17">
        <v>6237</v>
      </c>
      <c r="AP13" s="17">
        <v>6536</v>
      </c>
      <c r="AQ13" s="17">
        <v>5683</v>
      </c>
      <c r="AR13" s="17">
        <v>6040</v>
      </c>
      <c r="AS13" s="17">
        <v>5871</v>
      </c>
      <c r="AT13" s="17">
        <v>6129</v>
      </c>
      <c r="AU13" s="17">
        <v>5790</v>
      </c>
      <c r="AV13" s="249">
        <v>6140</v>
      </c>
      <c r="AW13" s="17">
        <v>6347</v>
      </c>
      <c r="AX13" s="17">
        <v>6065</v>
      </c>
      <c r="AY13" s="17">
        <v>6278</v>
      </c>
      <c r="AZ13" s="17">
        <v>6278</v>
      </c>
      <c r="BA13" s="17">
        <v>5924</v>
      </c>
      <c r="BB13" s="17">
        <v>5835</v>
      </c>
      <c r="BC13" s="17">
        <v>5385</v>
      </c>
      <c r="BD13" s="17">
        <v>5661</v>
      </c>
      <c r="BE13" s="17">
        <v>5271</v>
      </c>
      <c r="BF13" s="17">
        <v>5062.7749800000001</v>
      </c>
      <c r="BG13" s="17">
        <v>5013.2250199999999</v>
      </c>
      <c r="BH13" s="17">
        <v>5642</v>
      </c>
      <c r="BI13" s="17">
        <v>5608</v>
      </c>
      <c r="BJ13" s="17">
        <v>3986.7749800000001</v>
      </c>
      <c r="BK13" s="17">
        <v>4510.2250199999999</v>
      </c>
      <c r="BL13" s="17">
        <v>6150</v>
      </c>
      <c r="BM13" s="17">
        <f>+BM14+BM15</f>
        <v>6481</v>
      </c>
      <c r="BN13" s="17">
        <f>+BN14+BN15</f>
        <v>5255</v>
      </c>
      <c r="BO13" s="17">
        <v>5482</v>
      </c>
      <c r="BP13" s="17">
        <f t="shared" si="0"/>
        <v>7789</v>
      </c>
      <c r="BQ13" s="17">
        <f>+BQ14+BQ15</f>
        <v>6344</v>
      </c>
      <c r="BR13" s="17">
        <f>+BR14+BR15</f>
        <v>5588</v>
      </c>
      <c r="BS13" s="17">
        <f>+BS14+BS15</f>
        <v>5480</v>
      </c>
      <c r="BT13" s="17">
        <f>+BT14+BT15</f>
        <v>5577</v>
      </c>
      <c r="BU13" s="17">
        <v>6068</v>
      </c>
      <c r="BV13" s="17">
        <v>5774</v>
      </c>
      <c r="BW13" s="17">
        <v>5468</v>
      </c>
      <c r="BX13" s="17">
        <v>5554</v>
      </c>
      <c r="BY13" s="17">
        <v>6721</v>
      </c>
      <c r="BZ13" s="17">
        <v>6173</v>
      </c>
      <c r="CA13" s="17">
        <v>5950</v>
      </c>
      <c r="CB13" s="18">
        <v>6163</v>
      </c>
      <c r="CC13" s="344"/>
      <c r="CD13" s="344"/>
      <c r="CE13" s="344"/>
      <c r="CF13" s="293"/>
      <c r="CG13" s="293"/>
    </row>
    <row r="14" spans="1:85">
      <c r="A14" s="333" t="s">
        <v>329</v>
      </c>
      <c r="B14" s="294" t="s">
        <v>218</v>
      </c>
      <c r="C14" s="249">
        <v>0</v>
      </c>
      <c r="D14" s="17">
        <v>0</v>
      </c>
      <c r="E14" s="17">
        <v>0</v>
      </c>
      <c r="F14" s="17">
        <v>14580</v>
      </c>
      <c r="G14" s="17">
        <v>16753</v>
      </c>
      <c r="H14" s="17">
        <v>16520</v>
      </c>
      <c r="I14" s="17">
        <v>17184</v>
      </c>
      <c r="J14" s="17">
        <v>19049</v>
      </c>
      <c r="K14" s="17">
        <v>19229</v>
      </c>
      <c r="L14" s="17">
        <v>19918</v>
      </c>
      <c r="M14" s="17">
        <v>20013</v>
      </c>
      <c r="N14" s="17">
        <v>19732</v>
      </c>
      <c r="O14" s="17">
        <v>17458</v>
      </c>
      <c r="P14" s="17">
        <v>16916</v>
      </c>
      <c r="Q14" s="17">
        <v>17165</v>
      </c>
      <c r="R14" s="17">
        <v>19272</v>
      </c>
      <c r="S14" s="17">
        <v>18772</v>
      </c>
      <c r="T14" s="18">
        <v>20568</v>
      </c>
      <c r="U14" s="17">
        <v>3599</v>
      </c>
      <c r="V14" s="17">
        <v>3643</v>
      </c>
      <c r="W14" s="17">
        <v>3634</v>
      </c>
      <c r="X14" s="17">
        <v>3704</v>
      </c>
      <c r="Y14" s="17">
        <v>4068</v>
      </c>
      <c r="Z14" s="17">
        <v>4192</v>
      </c>
      <c r="AA14" s="17">
        <v>4237</v>
      </c>
      <c r="AB14" s="17">
        <v>4255</v>
      </c>
      <c r="AC14" s="17">
        <v>4240</v>
      </c>
      <c r="AD14" s="17">
        <v>4123</v>
      </c>
      <c r="AE14" s="17">
        <v>4062</v>
      </c>
      <c r="AF14" s="17">
        <v>4095</v>
      </c>
      <c r="AG14" s="17">
        <v>4330</v>
      </c>
      <c r="AH14" s="17">
        <v>4376</v>
      </c>
      <c r="AI14" s="17">
        <v>4269</v>
      </c>
      <c r="AJ14" s="17">
        <v>4209</v>
      </c>
      <c r="AK14" s="17">
        <v>4870</v>
      </c>
      <c r="AL14" s="17">
        <v>4767</v>
      </c>
      <c r="AM14" s="17">
        <v>4693</v>
      </c>
      <c r="AN14" s="17">
        <v>4719</v>
      </c>
      <c r="AO14" s="17">
        <v>5051</v>
      </c>
      <c r="AP14" s="17">
        <v>4885</v>
      </c>
      <c r="AQ14" s="17">
        <v>4551</v>
      </c>
      <c r="AR14" s="17">
        <v>4742</v>
      </c>
      <c r="AS14" s="17">
        <v>5087</v>
      </c>
      <c r="AT14" s="17">
        <v>4966</v>
      </c>
      <c r="AU14" s="17">
        <v>4941</v>
      </c>
      <c r="AV14" s="249">
        <v>4924</v>
      </c>
      <c r="AW14" s="17">
        <v>5188</v>
      </c>
      <c r="AX14" s="17">
        <v>4913</v>
      </c>
      <c r="AY14" s="17">
        <v>4929</v>
      </c>
      <c r="AZ14" s="17">
        <v>4982</v>
      </c>
      <c r="BA14" s="17">
        <v>5091</v>
      </c>
      <c r="BB14" s="17">
        <v>5020</v>
      </c>
      <c r="BC14" s="17">
        <v>4796</v>
      </c>
      <c r="BD14" s="17">
        <v>4825</v>
      </c>
      <c r="BE14" s="17">
        <v>4602</v>
      </c>
      <c r="BF14" s="17">
        <v>4329.7749800000001</v>
      </c>
      <c r="BG14" s="17">
        <v>4236.2250199999999</v>
      </c>
      <c r="BH14" s="17">
        <v>4290</v>
      </c>
      <c r="BI14" s="17">
        <v>4549</v>
      </c>
      <c r="BJ14" s="17">
        <v>4096.7749800000001</v>
      </c>
      <c r="BK14" s="17">
        <v>4103.2250199999999</v>
      </c>
      <c r="BL14" s="17">
        <v>4167</v>
      </c>
      <c r="BM14" s="17">
        <v>4593</v>
      </c>
      <c r="BN14" s="17">
        <v>4135</v>
      </c>
      <c r="BO14" s="17">
        <v>4211</v>
      </c>
      <c r="BP14" s="17">
        <f t="shared" si="0"/>
        <v>7629</v>
      </c>
      <c r="BQ14" s="17">
        <v>5257</v>
      </c>
      <c r="BR14" s="17">
        <v>4655</v>
      </c>
      <c r="BS14" s="17">
        <v>4671</v>
      </c>
      <c r="BT14" s="17">
        <v>4689</v>
      </c>
      <c r="BU14" s="17">
        <v>5128</v>
      </c>
      <c r="BV14" s="17">
        <v>4622</v>
      </c>
      <c r="BW14" s="17">
        <v>4491</v>
      </c>
      <c r="BX14" s="17">
        <v>4531</v>
      </c>
      <c r="BY14" s="17">
        <v>5586</v>
      </c>
      <c r="BZ14" s="17">
        <v>5062</v>
      </c>
      <c r="CA14" s="17">
        <v>4918</v>
      </c>
      <c r="CB14" s="18">
        <v>5002</v>
      </c>
      <c r="CC14" s="344"/>
      <c r="CD14" s="344"/>
      <c r="CE14" s="344"/>
      <c r="CF14" s="293"/>
      <c r="CG14" s="293"/>
    </row>
    <row r="15" spans="1:85">
      <c r="A15" s="333" t="s">
        <v>330</v>
      </c>
      <c r="B15" s="294" t="s">
        <v>62</v>
      </c>
      <c r="C15" s="249">
        <v>0</v>
      </c>
      <c r="D15" s="17">
        <v>0</v>
      </c>
      <c r="E15" s="17">
        <v>0</v>
      </c>
      <c r="F15" s="17">
        <v>5645</v>
      </c>
      <c r="G15" s="17">
        <v>6632</v>
      </c>
      <c r="H15" s="17">
        <v>5019</v>
      </c>
      <c r="I15" s="17">
        <v>5105</v>
      </c>
      <c r="J15" s="17">
        <v>4911</v>
      </c>
      <c r="K15" s="17">
        <v>5268</v>
      </c>
      <c r="L15" s="17">
        <v>4012</v>
      </c>
      <c r="M15" s="17">
        <v>4955</v>
      </c>
      <c r="N15" s="17">
        <v>3073</v>
      </c>
      <c r="O15" s="17">
        <v>3531</v>
      </c>
      <c r="P15" s="17">
        <v>3339</v>
      </c>
      <c r="Q15" s="17">
        <v>4388</v>
      </c>
      <c r="R15" s="17">
        <v>3717</v>
      </c>
      <c r="S15" s="17">
        <v>4092</v>
      </c>
      <c r="T15" s="18">
        <v>4439</v>
      </c>
      <c r="U15" s="17">
        <v>990</v>
      </c>
      <c r="V15" s="17">
        <v>1893</v>
      </c>
      <c r="W15" s="17">
        <v>958</v>
      </c>
      <c r="X15" s="17">
        <v>1804</v>
      </c>
      <c r="Y15" s="17">
        <v>1228</v>
      </c>
      <c r="Z15" s="17">
        <v>2285</v>
      </c>
      <c r="AA15" s="17">
        <v>1814</v>
      </c>
      <c r="AB15" s="17">
        <v>1305</v>
      </c>
      <c r="AC15" s="17">
        <v>1049</v>
      </c>
      <c r="AD15" s="17">
        <v>1418</v>
      </c>
      <c r="AE15" s="17">
        <v>1131</v>
      </c>
      <c r="AF15" s="17">
        <v>1421</v>
      </c>
      <c r="AG15" s="17">
        <v>1408</v>
      </c>
      <c r="AH15" s="17">
        <v>1212</v>
      </c>
      <c r="AI15" s="17">
        <v>979</v>
      </c>
      <c r="AJ15" s="17">
        <v>1507</v>
      </c>
      <c r="AK15" s="17">
        <v>1466</v>
      </c>
      <c r="AL15" s="17">
        <v>1357</v>
      </c>
      <c r="AM15" s="17">
        <v>991</v>
      </c>
      <c r="AN15" s="17">
        <v>1097</v>
      </c>
      <c r="AO15" s="17">
        <v>1186</v>
      </c>
      <c r="AP15" s="17">
        <v>1651</v>
      </c>
      <c r="AQ15" s="17">
        <v>1132</v>
      </c>
      <c r="AR15" s="17">
        <v>1299</v>
      </c>
      <c r="AS15" s="17">
        <v>784</v>
      </c>
      <c r="AT15" s="17">
        <v>1163</v>
      </c>
      <c r="AU15" s="17">
        <v>849</v>
      </c>
      <c r="AV15" s="249">
        <v>1216</v>
      </c>
      <c r="AW15" s="17">
        <v>1159</v>
      </c>
      <c r="AX15" s="17">
        <v>1152</v>
      </c>
      <c r="AY15" s="17">
        <v>1348</v>
      </c>
      <c r="AZ15" s="17">
        <v>1296</v>
      </c>
      <c r="BA15" s="17">
        <v>833</v>
      </c>
      <c r="BB15" s="17">
        <v>815</v>
      </c>
      <c r="BC15" s="17">
        <v>589</v>
      </c>
      <c r="BD15" s="17">
        <v>836</v>
      </c>
      <c r="BE15" s="17">
        <v>669</v>
      </c>
      <c r="BF15" s="17">
        <v>733</v>
      </c>
      <c r="BG15" s="17">
        <v>777</v>
      </c>
      <c r="BH15" s="17">
        <v>1352</v>
      </c>
      <c r="BI15" s="17">
        <v>1059</v>
      </c>
      <c r="BJ15" s="17">
        <v>-110</v>
      </c>
      <c r="BK15" s="17">
        <v>407</v>
      </c>
      <c r="BL15" s="17">
        <v>1983</v>
      </c>
      <c r="BM15" s="17">
        <v>1888</v>
      </c>
      <c r="BN15" s="17">
        <v>1120</v>
      </c>
      <c r="BO15" s="17">
        <v>1271</v>
      </c>
      <c r="BP15" s="17">
        <f t="shared" si="0"/>
        <v>160</v>
      </c>
      <c r="BQ15" s="17">
        <v>1087</v>
      </c>
      <c r="BR15" s="17">
        <v>933</v>
      </c>
      <c r="BS15" s="17">
        <v>809</v>
      </c>
      <c r="BT15" s="17">
        <v>888</v>
      </c>
      <c r="BU15" s="17">
        <v>940</v>
      </c>
      <c r="BV15" s="17">
        <v>1152</v>
      </c>
      <c r="BW15" s="17">
        <v>977</v>
      </c>
      <c r="BX15" s="17">
        <v>1023</v>
      </c>
      <c r="BY15" s="17">
        <v>1135</v>
      </c>
      <c r="BZ15" s="17">
        <v>1111</v>
      </c>
      <c r="CA15" s="17">
        <v>1032</v>
      </c>
      <c r="CB15" s="18">
        <v>1161</v>
      </c>
      <c r="CC15" s="344"/>
      <c r="CD15" s="344"/>
      <c r="CE15" s="344"/>
      <c r="CF15" s="345"/>
      <c r="CG15" s="345"/>
    </row>
    <row r="16" spans="1:85" ht="21.75" customHeight="1">
      <c r="A16" s="333" t="s">
        <v>331</v>
      </c>
      <c r="B16" s="330" t="s">
        <v>219</v>
      </c>
      <c r="C16" s="328">
        <v>0</v>
      </c>
      <c r="D16" s="17">
        <v>30544</v>
      </c>
      <c r="E16" s="17">
        <v>32891</v>
      </c>
      <c r="F16" s="17">
        <v>32569</v>
      </c>
      <c r="G16" s="17">
        <v>36569</v>
      </c>
      <c r="H16" s="17">
        <v>36493</v>
      </c>
      <c r="I16" s="17">
        <v>35066</v>
      </c>
      <c r="J16" s="17">
        <v>38207</v>
      </c>
      <c r="K16" s="17">
        <v>38510</v>
      </c>
      <c r="L16" s="17">
        <v>40689</v>
      </c>
      <c r="M16" s="17">
        <v>42545</v>
      </c>
      <c r="N16" s="17">
        <v>44767</v>
      </c>
      <c r="O16" s="17">
        <v>47906</v>
      </c>
      <c r="P16" s="17">
        <v>51417</v>
      </c>
      <c r="Q16" s="17">
        <v>55240</v>
      </c>
      <c r="R16" s="17">
        <v>57254</v>
      </c>
      <c r="S16" s="17">
        <v>58523</v>
      </c>
      <c r="T16" s="18">
        <v>65210</v>
      </c>
      <c r="U16" s="17">
        <v>7898</v>
      </c>
      <c r="V16" s="17">
        <v>8082</v>
      </c>
      <c r="W16" s="17">
        <v>7968</v>
      </c>
      <c r="X16" s="17">
        <v>8621</v>
      </c>
      <c r="Y16" s="17">
        <v>8214</v>
      </c>
      <c r="Z16" s="17">
        <v>9349</v>
      </c>
      <c r="AA16" s="17">
        <v>9544</v>
      </c>
      <c r="AB16" s="17">
        <v>9462</v>
      </c>
      <c r="AC16" s="17">
        <v>9432</v>
      </c>
      <c r="AD16" s="17">
        <v>9296</v>
      </c>
      <c r="AE16" s="17">
        <v>8832</v>
      </c>
      <c r="AF16" s="17">
        <v>8933</v>
      </c>
      <c r="AG16" s="17">
        <v>8599</v>
      </c>
      <c r="AH16" s="17">
        <v>8570</v>
      </c>
      <c r="AI16" s="17">
        <v>8527</v>
      </c>
      <c r="AJ16" s="17">
        <v>9370</v>
      </c>
      <c r="AK16" s="17">
        <v>9841</v>
      </c>
      <c r="AL16" s="17">
        <v>9564</v>
      </c>
      <c r="AM16" s="17">
        <v>9270</v>
      </c>
      <c r="AN16" s="17">
        <v>9532</v>
      </c>
      <c r="AO16" s="17">
        <v>9633</v>
      </c>
      <c r="AP16" s="17">
        <v>9536</v>
      </c>
      <c r="AQ16" s="17">
        <v>9604</v>
      </c>
      <c r="AR16" s="17">
        <v>9737</v>
      </c>
      <c r="AS16" s="17">
        <v>10208</v>
      </c>
      <c r="AT16" s="17">
        <v>10201</v>
      </c>
      <c r="AU16" s="17">
        <v>9942</v>
      </c>
      <c r="AV16" s="249">
        <v>10338</v>
      </c>
      <c r="AW16" s="17">
        <v>10430</v>
      </c>
      <c r="AX16" s="17">
        <v>10469</v>
      </c>
      <c r="AY16" s="17">
        <v>10670</v>
      </c>
      <c r="AZ16" s="17">
        <v>10976</v>
      </c>
      <c r="BA16" s="17">
        <v>10750</v>
      </c>
      <c r="BB16" s="17">
        <v>11126</v>
      </c>
      <c r="BC16" s="17">
        <v>11070</v>
      </c>
      <c r="BD16" s="17">
        <v>11821</v>
      </c>
      <c r="BE16" s="17">
        <v>12200</v>
      </c>
      <c r="BF16" s="17">
        <v>11956.054889999999</v>
      </c>
      <c r="BG16" s="17">
        <v>11514.945110000001</v>
      </c>
      <c r="BH16" s="17">
        <v>12235</v>
      </c>
      <c r="BI16" s="17">
        <v>11836</v>
      </c>
      <c r="BJ16" s="17">
        <v>12876.35039</v>
      </c>
      <c r="BK16" s="17">
        <v>12882.64961</v>
      </c>
      <c r="BL16" s="17">
        <v>13822</v>
      </c>
      <c r="BM16" s="17">
        <v>13313</v>
      </c>
      <c r="BN16" s="17">
        <v>13957</v>
      </c>
      <c r="BO16" s="17">
        <v>13364</v>
      </c>
      <c r="BP16" s="17">
        <f t="shared" si="0"/>
        <v>24576</v>
      </c>
      <c r="BQ16" s="17">
        <v>13706</v>
      </c>
      <c r="BR16" s="17">
        <v>14641</v>
      </c>
      <c r="BS16" s="17">
        <v>14279</v>
      </c>
      <c r="BT16" s="17">
        <v>14628</v>
      </c>
      <c r="BU16" s="17">
        <v>14396</v>
      </c>
      <c r="BV16" s="17">
        <v>15192</v>
      </c>
      <c r="BW16" s="17">
        <v>14193</v>
      </c>
      <c r="BX16" s="17">
        <v>14742</v>
      </c>
      <c r="BY16" s="17">
        <v>15366</v>
      </c>
      <c r="BZ16" s="17">
        <v>17075</v>
      </c>
      <c r="CA16" s="17">
        <v>16252</v>
      </c>
      <c r="CB16" s="18">
        <v>16517</v>
      </c>
      <c r="CC16" s="344"/>
      <c r="CD16" s="344"/>
      <c r="CE16" s="344"/>
      <c r="CF16" s="293"/>
      <c r="CG16" s="293"/>
    </row>
    <row r="17" spans="1:85">
      <c r="A17" s="333" t="s">
        <v>332</v>
      </c>
      <c r="B17" s="330" t="s">
        <v>372</v>
      </c>
      <c r="C17" s="328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23472</v>
      </c>
      <c r="T17" s="141">
        <v>21121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249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5045</v>
      </c>
      <c r="BV17" s="17">
        <v>6209</v>
      </c>
      <c r="BW17" s="17">
        <v>5953</v>
      </c>
      <c r="BX17" s="17">
        <v>6265</v>
      </c>
      <c r="BY17" s="17">
        <v>4916</v>
      </c>
      <c r="BZ17" s="17">
        <v>5510</v>
      </c>
      <c r="CA17" s="17">
        <v>5042</v>
      </c>
      <c r="CB17" s="18">
        <v>5653</v>
      </c>
      <c r="CC17" s="344"/>
      <c r="CD17" s="344"/>
      <c r="CE17" s="344"/>
      <c r="CF17" s="293"/>
      <c r="CG17" s="293"/>
    </row>
    <row r="18" spans="1:85">
      <c r="A18" s="333"/>
      <c r="B18" s="294" t="s">
        <v>373</v>
      </c>
      <c r="C18" s="328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3588</v>
      </c>
      <c r="T18" s="18">
        <v>3969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249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864</v>
      </c>
      <c r="BV18" s="17">
        <v>1009</v>
      </c>
      <c r="BW18" s="17">
        <v>922</v>
      </c>
      <c r="BX18" s="17">
        <v>793</v>
      </c>
      <c r="BY18" s="17">
        <v>931</v>
      </c>
      <c r="BZ18" s="17">
        <v>1010</v>
      </c>
      <c r="CA18" s="17">
        <v>952</v>
      </c>
      <c r="CB18" s="18">
        <v>1076</v>
      </c>
      <c r="CC18" s="344"/>
      <c r="CD18" s="344"/>
      <c r="CE18" s="344"/>
      <c r="CF18" s="293"/>
      <c r="CG18" s="293"/>
    </row>
    <row r="19" spans="1:85">
      <c r="A19" s="333"/>
      <c r="B19" s="294" t="s">
        <v>374</v>
      </c>
      <c r="C19" s="328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19884</v>
      </c>
      <c r="T19" s="18">
        <v>17152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249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4181</v>
      </c>
      <c r="BV19" s="17">
        <v>5200</v>
      </c>
      <c r="BW19" s="17">
        <v>5031</v>
      </c>
      <c r="BX19" s="17">
        <v>5472</v>
      </c>
      <c r="BY19" s="17">
        <v>3985</v>
      </c>
      <c r="BZ19" s="17">
        <v>4500</v>
      </c>
      <c r="CA19" s="17">
        <v>4090</v>
      </c>
      <c r="CB19" s="18">
        <v>4577</v>
      </c>
      <c r="CC19" s="344"/>
      <c r="CD19" s="344"/>
      <c r="CE19" s="344"/>
      <c r="CF19" s="293"/>
      <c r="CG19" s="293"/>
    </row>
    <row r="20" spans="1:85">
      <c r="A20" s="333" t="s">
        <v>333</v>
      </c>
      <c r="B20" s="290" t="s">
        <v>64</v>
      </c>
      <c r="C20" s="248">
        <v>0</v>
      </c>
      <c r="D20" s="19">
        <v>0</v>
      </c>
      <c r="E20" s="19">
        <v>0</v>
      </c>
      <c r="F20" s="19">
        <v>0</v>
      </c>
      <c r="G20" s="19">
        <v>2011</v>
      </c>
      <c r="H20" s="19">
        <v>62646</v>
      </c>
      <c r="I20" s="19">
        <v>75995</v>
      </c>
      <c r="J20" s="19">
        <v>114453</v>
      </c>
      <c r="K20" s="19">
        <v>125193</v>
      </c>
      <c r="L20" s="19">
        <v>125254</v>
      </c>
      <c r="M20" s="19">
        <v>142088</v>
      </c>
      <c r="N20" s="19">
        <v>153555</v>
      </c>
      <c r="O20" s="19">
        <v>149940</v>
      </c>
      <c r="P20" s="19">
        <v>144331</v>
      </c>
      <c r="Q20" s="19">
        <v>149957</v>
      </c>
      <c r="R20" s="19">
        <v>138056</v>
      </c>
      <c r="S20" s="19">
        <v>156754</v>
      </c>
      <c r="T20" s="247">
        <v>152544</v>
      </c>
      <c r="U20" s="19">
        <v>0</v>
      </c>
      <c r="V20" s="19">
        <v>0</v>
      </c>
      <c r="W20" s="19">
        <v>0</v>
      </c>
      <c r="X20" s="19">
        <v>0</v>
      </c>
      <c r="Y20" s="19">
        <v>447</v>
      </c>
      <c r="Z20" s="19">
        <v>379</v>
      </c>
      <c r="AA20" s="19">
        <v>427</v>
      </c>
      <c r="AB20" s="19">
        <v>758</v>
      </c>
      <c r="AC20" s="19">
        <v>6135</v>
      </c>
      <c r="AD20" s="19">
        <v>17812</v>
      </c>
      <c r="AE20" s="19">
        <v>14789</v>
      </c>
      <c r="AF20" s="19">
        <v>23910</v>
      </c>
      <c r="AG20" s="19">
        <v>26130</v>
      </c>
      <c r="AH20" s="19">
        <v>12307</v>
      </c>
      <c r="AI20" s="19">
        <v>18710</v>
      </c>
      <c r="AJ20" s="19">
        <v>18848</v>
      </c>
      <c r="AK20" s="19">
        <v>30066</v>
      </c>
      <c r="AL20" s="19">
        <v>20336</v>
      </c>
      <c r="AM20" s="19">
        <v>28310</v>
      </c>
      <c r="AN20" s="19">
        <v>35741</v>
      </c>
      <c r="AO20" s="19">
        <v>37365</v>
      </c>
      <c r="AP20" s="19">
        <v>26890</v>
      </c>
      <c r="AQ20" s="19">
        <v>26694</v>
      </c>
      <c r="AR20" s="19">
        <v>34243</v>
      </c>
      <c r="AS20" s="19">
        <v>36201</v>
      </c>
      <c r="AT20" s="19">
        <v>31003</v>
      </c>
      <c r="AU20" s="19">
        <v>26732</v>
      </c>
      <c r="AV20" s="248">
        <v>31318</v>
      </c>
      <c r="AW20" s="19">
        <v>35115</v>
      </c>
      <c r="AX20" s="19">
        <v>34770</v>
      </c>
      <c r="AY20" s="19">
        <v>31989</v>
      </c>
      <c r="AZ20" s="19">
        <v>40215</v>
      </c>
      <c r="BA20" s="19">
        <v>36213</v>
      </c>
      <c r="BB20" s="19">
        <v>39233</v>
      </c>
      <c r="BC20" s="19">
        <v>38126</v>
      </c>
      <c r="BD20" s="19">
        <v>39983</v>
      </c>
      <c r="BE20" s="19">
        <v>34550</v>
      </c>
      <c r="BF20" s="19">
        <v>43427.822889999996</v>
      </c>
      <c r="BG20" s="19">
        <v>36011.177110000004</v>
      </c>
      <c r="BH20" s="19">
        <v>35951</v>
      </c>
      <c r="BI20" s="19">
        <v>38149</v>
      </c>
      <c r="BJ20" s="19">
        <v>40105.127999999997</v>
      </c>
      <c r="BK20" s="19">
        <v>29513.87202000001</v>
      </c>
      <c r="BL20" s="19">
        <v>36562.999979999993</v>
      </c>
      <c r="BM20" s="19">
        <f>+BM21+BM33+BM34+BM35</f>
        <v>37818</v>
      </c>
      <c r="BN20" s="19">
        <f>+BN21+BN33+BN34+BN35</f>
        <v>36274</v>
      </c>
      <c r="BO20" s="19">
        <v>35849</v>
      </c>
      <c r="BP20" s="19">
        <f t="shared" si="0"/>
        <v>42603</v>
      </c>
      <c r="BQ20" s="19">
        <f>+BQ21+BQ31+BQ33+BQ34+BQ35</f>
        <v>35871</v>
      </c>
      <c r="BR20" s="19">
        <f>+BR21+BR33+BR34+BR35</f>
        <v>39465</v>
      </c>
      <c r="BS20" s="19">
        <f>+BS21+BS33+BS34+BS35</f>
        <v>29821</v>
      </c>
      <c r="BT20" s="19">
        <f>+BT21+BT33+BT34+BT35</f>
        <v>32899</v>
      </c>
      <c r="BU20" s="19">
        <v>41367</v>
      </c>
      <c r="BV20" s="19">
        <v>39716</v>
      </c>
      <c r="BW20" s="19">
        <v>35590</v>
      </c>
      <c r="BX20" s="19">
        <v>40081</v>
      </c>
      <c r="BY20" s="19">
        <v>39609</v>
      </c>
      <c r="BZ20" s="19">
        <v>39487</v>
      </c>
      <c r="CA20" s="19">
        <v>36152</v>
      </c>
      <c r="CB20" s="247">
        <v>37296</v>
      </c>
      <c r="CC20" s="344"/>
      <c r="CD20" s="344"/>
      <c r="CE20" s="344"/>
      <c r="CF20" s="291"/>
      <c r="CG20" s="291"/>
    </row>
    <row r="21" spans="1:85">
      <c r="A21" s="333" t="s">
        <v>334</v>
      </c>
      <c r="B21" s="292" t="s">
        <v>55</v>
      </c>
      <c r="C21" s="249">
        <v>0</v>
      </c>
      <c r="D21" s="17">
        <v>0</v>
      </c>
      <c r="E21" s="17">
        <v>0</v>
      </c>
      <c r="F21" s="17">
        <v>0</v>
      </c>
      <c r="G21" s="17">
        <v>2011</v>
      </c>
      <c r="H21" s="17">
        <v>30164</v>
      </c>
      <c r="I21" s="17">
        <v>39906</v>
      </c>
      <c r="J21" s="17">
        <v>60121</v>
      </c>
      <c r="K21" s="17">
        <v>62552</v>
      </c>
      <c r="L21" s="17">
        <v>60857</v>
      </c>
      <c r="M21" s="17">
        <v>70092</v>
      </c>
      <c r="N21" s="17">
        <v>78547</v>
      </c>
      <c r="O21" s="17">
        <v>75167</v>
      </c>
      <c r="P21" s="17">
        <v>72305</v>
      </c>
      <c r="Q21" s="17">
        <v>74682</v>
      </c>
      <c r="R21" s="17">
        <v>69193</v>
      </c>
      <c r="S21" s="17">
        <v>84690</v>
      </c>
      <c r="T21" s="18">
        <v>84656</v>
      </c>
      <c r="U21" s="17">
        <v>0</v>
      </c>
      <c r="V21" s="17">
        <v>0</v>
      </c>
      <c r="W21" s="17">
        <v>0</v>
      </c>
      <c r="X21" s="17">
        <v>0</v>
      </c>
      <c r="Y21" s="17">
        <v>447</v>
      </c>
      <c r="Z21" s="17">
        <v>379</v>
      </c>
      <c r="AA21" s="17">
        <v>427</v>
      </c>
      <c r="AB21" s="17">
        <v>758</v>
      </c>
      <c r="AC21" s="17">
        <v>2679</v>
      </c>
      <c r="AD21" s="17">
        <v>7083</v>
      </c>
      <c r="AE21" s="17">
        <v>7237</v>
      </c>
      <c r="AF21" s="17">
        <v>13165</v>
      </c>
      <c r="AG21" s="17">
        <v>11888</v>
      </c>
      <c r="AH21" s="17">
        <v>6501</v>
      </c>
      <c r="AI21" s="17">
        <v>10743</v>
      </c>
      <c r="AJ21" s="17">
        <v>10774</v>
      </c>
      <c r="AK21" s="17">
        <v>16140</v>
      </c>
      <c r="AL21" s="17">
        <v>10188</v>
      </c>
      <c r="AM21" s="17">
        <v>15136</v>
      </c>
      <c r="AN21" s="17">
        <v>18657</v>
      </c>
      <c r="AO21" s="17">
        <v>18529</v>
      </c>
      <c r="AP21" s="17">
        <v>13623</v>
      </c>
      <c r="AQ21" s="17">
        <v>12757</v>
      </c>
      <c r="AR21" s="17">
        <v>17643</v>
      </c>
      <c r="AS21" s="17">
        <v>16637</v>
      </c>
      <c r="AT21" s="17">
        <v>14119</v>
      </c>
      <c r="AU21" s="17">
        <v>13607</v>
      </c>
      <c r="AV21" s="249">
        <v>16494</v>
      </c>
      <c r="AW21" s="17">
        <v>15580</v>
      </c>
      <c r="AX21" s="17">
        <v>17643</v>
      </c>
      <c r="AY21" s="17">
        <v>16699</v>
      </c>
      <c r="AZ21" s="17">
        <v>20170</v>
      </c>
      <c r="BA21" s="17">
        <v>17738</v>
      </c>
      <c r="BB21" s="17">
        <v>19646</v>
      </c>
      <c r="BC21" s="17">
        <v>20344</v>
      </c>
      <c r="BD21" s="17">
        <v>20819</v>
      </c>
      <c r="BE21" s="17">
        <v>15906</v>
      </c>
      <c r="BF21" s="17">
        <v>22098</v>
      </c>
      <c r="BG21" s="17">
        <v>18816</v>
      </c>
      <c r="BH21" s="17">
        <v>18347</v>
      </c>
      <c r="BI21" s="17">
        <v>18912</v>
      </c>
      <c r="BJ21" s="17">
        <v>19347</v>
      </c>
      <c r="BK21" s="17">
        <v>15920</v>
      </c>
      <c r="BL21" s="17">
        <v>18126</v>
      </c>
      <c r="BM21" s="17">
        <f>+BM22+BM26+BM30+BM31+BM32</f>
        <v>17761</v>
      </c>
      <c r="BN21" s="17">
        <f>+BN22+BN26+BN30+BN31+BN32</f>
        <v>18319</v>
      </c>
      <c r="BO21" s="17">
        <v>18408</v>
      </c>
      <c r="BP21" s="17">
        <f t="shared" si="0"/>
        <v>30168</v>
      </c>
      <c r="BQ21" s="17">
        <f>+BQ22+BQ26+BQ30+BQ31+BQ32</f>
        <v>16872</v>
      </c>
      <c r="BR21" s="17">
        <f>+BR22+BR26+BR30+BR31+BR32</f>
        <v>19637</v>
      </c>
      <c r="BS21" s="17">
        <f>+BS22+BS26+BS30+BS31+BS32</f>
        <v>15840</v>
      </c>
      <c r="BT21" s="17">
        <f>+BT22+BT26+BT30+BT31+BT32</f>
        <v>16844</v>
      </c>
      <c r="BU21" s="17">
        <v>20344</v>
      </c>
      <c r="BV21" s="17">
        <v>21389</v>
      </c>
      <c r="BW21" s="17">
        <v>20040</v>
      </c>
      <c r="BX21" s="17">
        <v>22917</v>
      </c>
      <c r="BY21" s="17">
        <v>21134</v>
      </c>
      <c r="BZ21" s="17">
        <v>21524</v>
      </c>
      <c r="CA21" s="17">
        <v>21168</v>
      </c>
      <c r="CB21" s="18">
        <v>20830</v>
      </c>
      <c r="CC21" s="344"/>
      <c r="CD21" s="344"/>
      <c r="CE21" s="344"/>
      <c r="CF21" s="293"/>
      <c r="CG21" s="293"/>
    </row>
    <row r="22" spans="1:85">
      <c r="A22" s="333" t="s">
        <v>335</v>
      </c>
      <c r="B22" s="294" t="s">
        <v>65</v>
      </c>
      <c r="C22" s="249">
        <v>0</v>
      </c>
      <c r="D22" s="17">
        <v>0</v>
      </c>
      <c r="E22" s="17">
        <v>0</v>
      </c>
      <c r="F22" s="17">
        <v>0</v>
      </c>
      <c r="G22" s="17">
        <v>620</v>
      </c>
      <c r="H22" s="17">
        <v>11129</v>
      </c>
      <c r="I22" s="17">
        <v>13607</v>
      </c>
      <c r="J22" s="17">
        <v>14455</v>
      </c>
      <c r="K22" s="17">
        <v>14390</v>
      </c>
      <c r="L22" s="17">
        <v>10191</v>
      </c>
      <c r="M22" s="17">
        <v>8815</v>
      </c>
      <c r="N22" s="17">
        <v>18395</v>
      </c>
      <c r="O22" s="17">
        <v>16339</v>
      </c>
      <c r="P22" s="17">
        <v>18945</v>
      </c>
      <c r="Q22" s="17">
        <v>19068</v>
      </c>
      <c r="R22" s="17">
        <v>13374</v>
      </c>
      <c r="S22" s="17">
        <v>29486</v>
      </c>
      <c r="T22" s="18">
        <v>27652</v>
      </c>
      <c r="U22" s="17">
        <v>0</v>
      </c>
      <c r="V22" s="17">
        <v>0</v>
      </c>
      <c r="W22" s="17">
        <v>0</v>
      </c>
      <c r="X22" s="17">
        <v>0</v>
      </c>
      <c r="Y22" s="17">
        <v>197</v>
      </c>
      <c r="Z22" s="17">
        <v>99</v>
      </c>
      <c r="AA22" s="17">
        <v>70</v>
      </c>
      <c r="AB22" s="17">
        <v>255</v>
      </c>
      <c r="AC22" s="17">
        <v>736</v>
      </c>
      <c r="AD22" s="17">
        <v>2274</v>
      </c>
      <c r="AE22" s="17">
        <v>2816</v>
      </c>
      <c r="AF22" s="17">
        <v>5303</v>
      </c>
      <c r="AG22" s="17">
        <v>3075</v>
      </c>
      <c r="AH22" s="17">
        <v>2634</v>
      </c>
      <c r="AI22" s="17">
        <v>4100</v>
      </c>
      <c r="AJ22" s="17">
        <v>3798</v>
      </c>
      <c r="AK22" s="17">
        <v>3170</v>
      </c>
      <c r="AL22" s="17">
        <v>3368</v>
      </c>
      <c r="AM22" s="17">
        <v>3343</v>
      </c>
      <c r="AN22" s="17">
        <v>4574</v>
      </c>
      <c r="AO22" s="17">
        <v>3545</v>
      </c>
      <c r="AP22" s="17">
        <v>3406</v>
      </c>
      <c r="AQ22" s="17">
        <v>2876</v>
      </c>
      <c r="AR22" s="17">
        <v>4563</v>
      </c>
      <c r="AS22" s="17">
        <v>2655</v>
      </c>
      <c r="AT22" s="17">
        <v>2686</v>
      </c>
      <c r="AU22" s="17">
        <v>2315</v>
      </c>
      <c r="AV22" s="249">
        <v>2535</v>
      </c>
      <c r="AW22" s="17">
        <v>1825</v>
      </c>
      <c r="AX22" s="17">
        <v>2001</v>
      </c>
      <c r="AY22" s="17">
        <v>2125</v>
      </c>
      <c r="AZ22" s="17">
        <v>2864</v>
      </c>
      <c r="BA22" s="17">
        <v>3121</v>
      </c>
      <c r="BB22" s="17">
        <v>4321</v>
      </c>
      <c r="BC22" s="17">
        <v>5289</v>
      </c>
      <c r="BD22" s="17">
        <v>5664</v>
      </c>
      <c r="BE22" s="17">
        <v>3227</v>
      </c>
      <c r="BF22" s="17">
        <v>3481</v>
      </c>
      <c r="BG22" s="17">
        <v>4748</v>
      </c>
      <c r="BH22" s="17">
        <v>4883</v>
      </c>
      <c r="BI22" s="17">
        <v>4839</v>
      </c>
      <c r="BJ22" s="17">
        <v>4680</v>
      </c>
      <c r="BK22" s="17">
        <v>4154</v>
      </c>
      <c r="BL22" s="17">
        <v>5272</v>
      </c>
      <c r="BM22" s="17">
        <f>SUM(BM23:BM25)</f>
        <v>3938</v>
      </c>
      <c r="BN22" s="17">
        <f>SUM(BN23:BN25)</f>
        <v>4467</v>
      </c>
      <c r="BO22" s="17">
        <v>5306</v>
      </c>
      <c r="BP22" s="17">
        <f t="shared" si="0"/>
        <v>13941</v>
      </c>
      <c r="BQ22" s="17">
        <f>SUM(BQ23:BQ25)</f>
        <v>3812</v>
      </c>
      <c r="BR22" s="17">
        <f>SUM(BR23:BR25)</f>
        <v>3428</v>
      </c>
      <c r="BS22" s="17">
        <f>SUM(BS23:BS25)</f>
        <v>3371</v>
      </c>
      <c r="BT22" s="17">
        <f>SUM(BT23:BT25)</f>
        <v>2763</v>
      </c>
      <c r="BU22" s="17">
        <v>5719</v>
      </c>
      <c r="BV22" s="17">
        <v>6616</v>
      </c>
      <c r="BW22" s="17">
        <v>7926</v>
      </c>
      <c r="BX22" s="17">
        <v>9225</v>
      </c>
      <c r="BY22" s="17">
        <v>7320</v>
      </c>
      <c r="BZ22" s="17">
        <v>5999</v>
      </c>
      <c r="CA22" s="17">
        <v>7155</v>
      </c>
      <c r="CB22" s="18">
        <v>7178</v>
      </c>
      <c r="CC22" s="344"/>
      <c r="CD22" s="344"/>
      <c r="CE22" s="344"/>
      <c r="CF22" s="293"/>
      <c r="CG22" s="293"/>
    </row>
    <row r="23" spans="1:85" ht="14.4">
      <c r="A23" s="333" t="s">
        <v>336</v>
      </c>
      <c r="B23" s="295" t="s">
        <v>66</v>
      </c>
      <c r="C23" s="249">
        <v>0</v>
      </c>
      <c r="D23" s="17">
        <v>0</v>
      </c>
      <c r="E23" s="17">
        <v>0</v>
      </c>
      <c r="F23" s="17">
        <v>0</v>
      </c>
      <c r="G23" s="17">
        <v>511</v>
      </c>
      <c r="H23" s="17">
        <v>2780</v>
      </c>
      <c r="I23" s="17">
        <v>2545</v>
      </c>
      <c r="J23" s="17">
        <v>2386</v>
      </c>
      <c r="K23" s="17">
        <v>2760</v>
      </c>
      <c r="L23" s="17">
        <v>2976</v>
      </c>
      <c r="M23" s="17">
        <v>2680</v>
      </c>
      <c r="N23" s="17">
        <v>3023</v>
      </c>
      <c r="O23" s="17">
        <v>4021</v>
      </c>
      <c r="P23" s="17">
        <v>4083</v>
      </c>
      <c r="Q23" s="17">
        <v>5321</v>
      </c>
      <c r="R23" s="17">
        <v>4926</v>
      </c>
      <c r="S23" s="17">
        <v>17442</v>
      </c>
      <c r="T23" s="18">
        <v>14536</v>
      </c>
      <c r="U23" s="17">
        <v>0</v>
      </c>
      <c r="V23" s="17">
        <v>0</v>
      </c>
      <c r="W23" s="17">
        <v>0</v>
      </c>
      <c r="X23" s="17">
        <v>0</v>
      </c>
      <c r="Y23" s="17">
        <v>190</v>
      </c>
      <c r="Z23" s="17">
        <v>97</v>
      </c>
      <c r="AA23" s="17">
        <v>69</v>
      </c>
      <c r="AB23" s="17">
        <v>155</v>
      </c>
      <c r="AC23" s="17">
        <v>392</v>
      </c>
      <c r="AD23" s="17">
        <v>814</v>
      </c>
      <c r="AE23" s="17">
        <v>796</v>
      </c>
      <c r="AF23" s="17">
        <v>778</v>
      </c>
      <c r="AG23" s="17">
        <v>881</v>
      </c>
      <c r="AH23" s="17">
        <v>446</v>
      </c>
      <c r="AI23" s="17">
        <v>573</v>
      </c>
      <c r="AJ23" s="17">
        <v>645</v>
      </c>
      <c r="AK23" s="17">
        <v>651</v>
      </c>
      <c r="AL23" s="17">
        <v>559</v>
      </c>
      <c r="AM23" s="17">
        <v>536</v>
      </c>
      <c r="AN23" s="17">
        <v>640</v>
      </c>
      <c r="AO23" s="17">
        <v>798</v>
      </c>
      <c r="AP23" s="17">
        <v>660</v>
      </c>
      <c r="AQ23" s="17">
        <v>589</v>
      </c>
      <c r="AR23" s="17">
        <v>714</v>
      </c>
      <c r="AS23" s="17">
        <v>781</v>
      </c>
      <c r="AT23" s="17">
        <v>761</v>
      </c>
      <c r="AU23" s="17">
        <v>612</v>
      </c>
      <c r="AV23" s="249">
        <v>822</v>
      </c>
      <c r="AW23" s="17">
        <v>754</v>
      </c>
      <c r="AX23" s="17">
        <v>625</v>
      </c>
      <c r="AY23" s="17">
        <v>583</v>
      </c>
      <c r="AZ23" s="17">
        <v>718</v>
      </c>
      <c r="BA23" s="17">
        <v>744</v>
      </c>
      <c r="BB23" s="17">
        <v>664</v>
      </c>
      <c r="BC23" s="17">
        <v>711</v>
      </c>
      <c r="BD23" s="17">
        <v>904</v>
      </c>
      <c r="BE23" s="17">
        <v>929</v>
      </c>
      <c r="BF23" s="17">
        <v>1051</v>
      </c>
      <c r="BG23" s="17">
        <v>984</v>
      </c>
      <c r="BH23" s="17">
        <v>1057</v>
      </c>
      <c r="BI23" s="17">
        <v>877</v>
      </c>
      <c r="BJ23" s="17">
        <v>870</v>
      </c>
      <c r="BK23" s="17">
        <v>838</v>
      </c>
      <c r="BL23" s="17">
        <v>1498</v>
      </c>
      <c r="BM23" s="17">
        <v>1425</v>
      </c>
      <c r="BN23" s="17">
        <v>1290</v>
      </c>
      <c r="BO23" s="17">
        <v>1375</v>
      </c>
      <c r="BP23" s="17">
        <f t="shared" si="0"/>
        <v>10446</v>
      </c>
      <c r="BQ23" s="17">
        <v>1284</v>
      </c>
      <c r="BR23" s="17">
        <v>1198</v>
      </c>
      <c r="BS23" s="17">
        <v>1125</v>
      </c>
      <c r="BT23" s="17">
        <v>1319</v>
      </c>
      <c r="BU23" s="17">
        <v>3241</v>
      </c>
      <c r="BV23" s="17">
        <v>4248</v>
      </c>
      <c r="BW23" s="17">
        <v>4664</v>
      </c>
      <c r="BX23" s="17">
        <v>5289</v>
      </c>
      <c r="BY23" s="17">
        <v>4275</v>
      </c>
      <c r="BZ23" s="17">
        <v>3085</v>
      </c>
      <c r="CA23" s="17">
        <v>3615</v>
      </c>
      <c r="CB23" s="18">
        <v>3561</v>
      </c>
      <c r="CC23" s="344"/>
      <c r="CD23" s="344"/>
      <c r="CE23" s="344"/>
      <c r="CF23" s="296"/>
      <c r="CG23" s="296"/>
    </row>
    <row r="24" spans="1:85" ht="14.4">
      <c r="A24" s="333" t="s">
        <v>337</v>
      </c>
      <c r="B24" s="295" t="s">
        <v>167</v>
      </c>
      <c r="C24" s="249">
        <v>0</v>
      </c>
      <c r="D24" s="17">
        <v>0</v>
      </c>
      <c r="E24" s="17">
        <v>0</v>
      </c>
      <c r="F24" s="17">
        <v>0</v>
      </c>
      <c r="G24" s="17">
        <v>109</v>
      </c>
      <c r="H24" s="17">
        <v>8349</v>
      </c>
      <c r="I24" s="17">
        <v>11062</v>
      </c>
      <c r="J24" s="17">
        <v>12069</v>
      </c>
      <c r="K24" s="17">
        <v>11630</v>
      </c>
      <c r="L24" s="17">
        <v>7215</v>
      </c>
      <c r="M24" s="17">
        <v>6135</v>
      </c>
      <c r="N24" s="17">
        <v>15372</v>
      </c>
      <c r="O24" s="17">
        <v>12318</v>
      </c>
      <c r="P24" s="17">
        <v>14862</v>
      </c>
      <c r="Q24" s="17">
        <v>13747</v>
      </c>
      <c r="R24" s="17">
        <v>8448</v>
      </c>
      <c r="S24" s="17">
        <v>12044</v>
      </c>
      <c r="T24" s="18">
        <v>13116</v>
      </c>
      <c r="U24" s="17">
        <v>0</v>
      </c>
      <c r="V24" s="17">
        <v>0</v>
      </c>
      <c r="W24" s="17">
        <v>0</v>
      </c>
      <c r="X24" s="17">
        <v>0</v>
      </c>
      <c r="Y24" s="17">
        <v>6</v>
      </c>
      <c r="Z24" s="17">
        <v>2</v>
      </c>
      <c r="AA24" s="17">
        <v>1</v>
      </c>
      <c r="AB24" s="17">
        <v>100</v>
      </c>
      <c r="AC24" s="17">
        <v>344</v>
      </c>
      <c r="AD24" s="17">
        <v>1460</v>
      </c>
      <c r="AE24" s="17">
        <v>2020</v>
      </c>
      <c r="AF24" s="17">
        <v>4525</v>
      </c>
      <c r="AG24" s="17">
        <v>2194</v>
      </c>
      <c r="AH24" s="17">
        <v>2188</v>
      </c>
      <c r="AI24" s="17">
        <v>3527</v>
      </c>
      <c r="AJ24" s="17">
        <v>3153</v>
      </c>
      <c r="AK24" s="17">
        <v>2519</v>
      </c>
      <c r="AL24" s="17">
        <v>2809</v>
      </c>
      <c r="AM24" s="17">
        <v>2807</v>
      </c>
      <c r="AN24" s="17">
        <v>3934</v>
      </c>
      <c r="AO24" s="17">
        <v>2747</v>
      </c>
      <c r="AP24" s="17">
        <v>2746</v>
      </c>
      <c r="AQ24" s="17">
        <v>2288</v>
      </c>
      <c r="AR24" s="17">
        <v>3850</v>
      </c>
      <c r="AS24" s="17">
        <v>1874</v>
      </c>
      <c r="AT24" s="17">
        <v>1925</v>
      </c>
      <c r="AU24" s="17">
        <v>1703</v>
      </c>
      <c r="AV24" s="249">
        <v>1713</v>
      </c>
      <c r="AW24" s="17">
        <v>1071</v>
      </c>
      <c r="AX24" s="17">
        <v>1376</v>
      </c>
      <c r="AY24" s="17">
        <v>1542</v>
      </c>
      <c r="AZ24" s="17">
        <v>2146</v>
      </c>
      <c r="BA24" s="17">
        <v>2377</v>
      </c>
      <c r="BB24" s="17">
        <v>3657</v>
      </c>
      <c r="BC24" s="17">
        <v>4578</v>
      </c>
      <c r="BD24" s="17">
        <v>4760</v>
      </c>
      <c r="BE24" s="17">
        <v>2298</v>
      </c>
      <c r="BF24" s="17">
        <v>2430</v>
      </c>
      <c r="BG24" s="17">
        <v>3764</v>
      </c>
      <c r="BH24" s="17">
        <v>3826</v>
      </c>
      <c r="BI24" s="17">
        <v>3962</v>
      </c>
      <c r="BJ24" s="17">
        <v>3810</v>
      </c>
      <c r="BK24" s="17">
        <v>3316</v>
      </c>
      <c r="BL24" s="17">
        <v>3774</v>
      </c>
      <c r="BM24" s="17">
        <v>2513</v>
      </c>
      <c r="BN24" s="17">
        <v>3177</v>
      </c>
      <c r="BO24" s="17">
        <v>3931</v>
      </c>
      <c r="BP24" s="17">
        <f t="shared" si="0"/>
        <v>3495</v>
      </c>
      <c r="BQ24" s="17">
        <v>2528</v>
      </c>
      <c r="BR24" s="17">
        <v>2230</v>
      </c>
      <c r="BS24" s="17">
        <v>2246</v>
      </c>
      <c r="BT24" s="17">
        <v>1444</v>
      </c>
      <c r="BU24" s="17">
        <v>2478</v>
      </c>
      <c r="BV24" s="17">
        <v>2368</v>
      </c>
      <c r="BW24" s="17">
        <v>3262</v>
      </c>
      <c r="BX24" s="17">
        <v>3936</v>
      </c>
      <c r="BY24" s="17">
        <v>3045</v>
      </c>
      <c r="BZ24" s="17">
        <v>2914</v>
      </c>
      <c r="CA24" s="17">
        <v>3540</v>
      </c>
      <c r="CB24" s="18">
        <v>3617</v>
      </c>
      <c r="CC24" s="344"/>
      <c r="CD24" s="344"/>
      <c r="CE24" s="344"/>
      <c r="CF24" s="296"/>
      <c r="CG24" s="296"/>
    </row>
    <row r="25" spans="1:85" ht="14.4">
      <c r="A25" s="334"/>
      <c r="B25" s="295" t="s">
        <v>211</v>
      </c>
      <c r="C25" s="249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8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249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f t="shared" si="0"/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8">
        <v>0</v>
      </c>
      <c r="CC25" s="344"/>
      <c r="CD25" s="344"/>
      <c r="CE25" s="344"/>
      <c r="CF25" s="296"/>
      <c r="CG25" s="296"/>
    </row>
    <row r="26" spans="1:85">
      <c r="A26" s="333" t="s">
        <v>338</v>
      </c>
      <c r="B26" s="294" t="s">
        <v>67</v>
      </c>
      <c r="C26" s="249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99</v>
      </c>
      <c r="J26" s="17">
        <v>7385</v>
      </c>
      <c r="K26" s="17">
        <v>8311</v>
      </c>
      <c r="L26" s="17">
        <v>9235</v>
      </c>
      <c r="M26" s="17">
        <v>10846</v>
      </c>
      <c r="N26" s="17">
        <v>10809</v>
      </c>
      <c r="O26" s="17">
        <v>12137</v>
      </c>
      <c r="P26" s="17">
        <v>12658</v>
      </c>
      <c r="Q26" s="17">
        <v>14970</v>
      </c>
      <c r="R26" s="17">
        <v>11525</v>
      </c>
      <c r="S26" s="17">
        <v>14544</v>
      </c>
      <c r="T26" s="18">
        <v>15932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7</v>
      </c>
      <c r="AH26" s="17">
        <v>15</v>
      </c>
      <c r="AI26" s="17">
        <v>10</v>
      </c>
      <c r="AJ26" s="17">
        <v>67</v>
      </c>
      <c r="AK26" s="17">
        <v>53</v>
      </c>
      <c r="AL26" s="17">
        <v>230</v>
      </c>
      <c r="AM26" s="17">
        <v>4068</v>
      </c>
      <c r="AN26" s="17">
        <v>3034</v>
      </c>
      <c r="AO26" s="17">
        <v>2675</v>
      </c>
      <c r="AP26" s="17">
        <v>1621</v>
      </c>
      <c r="AQ26" s="17">
        <v>2300</v>
      </c>
      <c r="AR26" s="17">
        <v>1716</v>
      </c>
      <c r="AS26" s="17">
        <v>2497</v>
      </c>
      <c r="AT26" s="17">
        <v>2303</v>
      </c>
      <c r="AU26" s="17">
        <v>1383</v>
      </c>
      <c r="AV26" s="249">
        <v>3052</v>
      </c>
      <c r="AW26" s="17">
        <v>2521</v>
      </c>
      <c r="AX26" s="17">
        <v>1870</v>
      </c>
      <c r="AY26" s="17">
        <v>3431</v>
      </c>
      <c r="AZ26" s="17">
        <v>3024</v>
      </c>
      <c r="BA26" s="17">
        <v>2258</v>
      </c>
      <c r="BB26" s="17">
        <v>1951</v>
      </c>
      <c r="BC26" s="17">
        <v>3130</v>
      </c>
      <c r="BD26" s="17">
        <v>3470</v>
      </c>
      <c r="BE26" s="17">
        <v>2375</v>
      </c>
      <c r="BF26" s="17">
        <v>3092</v>
      </c>
      <c r="BG26" s="17">
        <v>3252</v>
      </c>
      <c r="BH26" s="17">
        <v>3418</v>
      </c>
      <c r="BI26" s="17">
        <v>3355</v>
      </c>
      <c r="BJ26" s="17">
        <v>2966</v>
      </c>
      <c r="BK26" s="17">
        <v>2899</v>
      </c>
      <c r="BL26" s="17">
        <v>3438</v>
      </c>
      <c r="BM26" s="17">
        <f>+BM27+BM28+BM29</f>
        <v>3111</v>
      </c>
      <c r="BN26" s="17">
        <f>+BN27+BN28+BN29</f>
        <v>3046</v>
      </c>
      <c r="BO26" s="17">
        <v>5204</v>
      </c>
      <c r="BP26" s="17">
        <f t="shared" si="0"/>
        <v>4571</v>
      </c>
      <c r="BQ26" s="17">
        <f>SUM(BQ27:BQ29)</f>
        <v>3398</v>
      </c>
      <c r="BR26" s="17">
        <f>SUM(BR27:BR29)</f>
        <v>2480</v>
      </c>
      <c r="BS26" s="17">
        <f>SUM(BS27:BS29)</f>
        <v>2051</v>
      </c>
      <c r="BT26" s="17">
        <f>SUM(BT27:BT29)</f>
        <v>3596</v>
      </c>
      <c r="BU26" s="17">
        <v>4167</v>
      </c>
      <c r="BV26" s="17">
        <v>2564</v>
      </c>
      <c r="BW26" s="17">
        <v>3213</v>
      </c>
      <c r="BX26" s="17">
        <v>4600</v>
      </c>
      <c r="BY26" s="17">
        <v>3953</v>
      </c>
      <c r="BZ26" s="17">
        <v>3828</v>
      </c>
      <c r="CA26" s="17">
        <v>4072</v>
      </c>
      <c r="CB26" s="18">
        <v>4079</v>
      </c>
      <c r="CC26" s="344"/>
      <c r="CD26" s="344"/>
      <c r="CE26" s="344"/>
      <c r="CF26" s="293"/>
      <c r="CG26" s="293"/>
    </row>
    <row r="27" spans="1:85" ht="14.4">
      <c r="A27" s="333" t="s">
        <v>339</v>
      </c>
      <c r="B27" s="295" t="s">
        <v>66</v>
      </c>
      <c r="C27" s="249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25</v>
      </c>
      <c r="J27" s="17">
        <v>659</v>
      </c>
      <c r="K27" s="17">
        <v>1601</v>
      </c>
      <c r="L27" s="17">
        <v>2655</v>
      </c>
      <c r="M27" s="17">
        <v>2441</v>
      </c>
      <c r="N27" s="17">
        <v>2511</v>
      </c>
      <c r="O27" s="17">
        <v>2329</v>
      </c>
      <c r="P27" s="17">
        <v>2634</v>
      </c>
      <c r="Q27" s="17">
        <v>2944</v>
      </c>
      <c r="R27" s="17">
        <v>2288</v>
      </c>
      <c r="S27" s="17">
        <v>1846</v>
      </c>
      <c r="T27" s="18">
        <v>2570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3</v>
      </c>
      <c r="AH27" s="17">
        <v>8</v>
      </c>
      <c r="AI27" s="17">
        <v>4</v>
      </c>
      <c r="AJ27" s="17">
        <v>10</v>
      </c>
      <c r="AK27" s="17">
        <v>7</v>
      </c>
      <c r="AL27" s="17">
        <v>26</v>
      </c>
      <c r="AM27" s="17">
        <v>149</v>
      </c>
      <c r="AN27" s="17">
        <v>477</v>
      </c>
      <c r="AO27" s="17">
        <v>313</v>
      </c>
      <c r="AP27" s="17">
        <v>430</v>
      </c>
      <c r="AQ27" s="17">
        <v>211</v>
      </c>
      <c r="AR27" s="17">
        <v>648</v>
      </c>
      <c r="AS27" s="17">
        <v>851</v>
      </c>
      <c r="AT27" s="17">
        <v>484</v>
      </c>
      <c r="AU27" s="17">
        <v>303</v>
      </c>
      <c r="AV27" s="249">
        <v>1017</v>
      </c>
      <c r="AW27" s="17">
        <v>940</v>
      </c>
      <c r="AX27" s="17">
        <v>556</v>
      </c>
      <c r="AY27" s="17">
        <v>325</v>
      </c>
      <c r="AZ27" s="17">
        <v>620</v>
      </c>
      <c r="BA27" s="17">
        <v>1159</v>
      </c>
      <c r="BB27" s="17">
        <v>401</v>
      </c>
      <c r="BC27" s="17">
        <v>240</v>
      </c>
      <c r="BD27" s="17">
        <v>711</v>
      </c>
      <c r="BE27" s="17">
        <v>714</v>
      </c>
      <c r="BF27" s="17">
        <v>479</v>
      </c>
      <c r="BG27" s="17">
        <v>353</v>
      </c>
      <c r="BH27" s="17">
        <v>783</v>
      </c>
      <c r="BI27" s="17">
        <v>753</v>
      </c>
      <c r="BJ27" s="17">
        <v>486</v>
      </c>
      <c r="BK27" s="17">
        <v>367</v>
      </c>
      <c r="BL27" s="17">
        <v>1028</v>
      </c>
      <c r="BM27" s="17">
        <v>1031</v>
      </c>
      <c r="BN27" s="17">
        <v>670</v>
      </c>
      <c r="BO27" s="17">
        <v>421</v>
      </c>
      <c r="BP27" s="17">
        <f t="shared" si="0"/>
        <v>448</v>
      </c>
      <c r="BQ27" s="17">
        <v>670</v>
      </c>
      <c r="BR27" s="17">
        <v>443</v>
      </c>
      <c r="BS27" s="17">
        <v>323</v>
      </c>
      <c r="BT27" s="17">
        <v>852</v>
      </c>
      <c r="BU27" s="17">
        <v>572</v>
      </c>
      <c r="BV27" s="17">
        <v>384</v>
      </c>
      <c r="BW27" s="17">
        <v>283</v>
      </c>
      <c r="BX27" s="17">
        <v>607</v>
      </c>
      <c r="BY27" s="17">
        <v>687</v>
      </c>
      <c r="BZ27" s="17">
        <v>450</v>
      </c>
      <c r="CA27" s="17">
        <v>456</v>
      </c>
      <c r="CB27" s="18">
        <v>977</v>
      </c>
      <c r="CC27" s="344"/>
      <c r="CD27" s="344"/>
      <c r="CE27" s="344"/>
      <c r="CF27" s="296"/>
      <c r="CG27" s="296"/>
    </row>
    <row r="28" spans="1:85" ht="14.4">
      <c r="A28" s="333" t="s">
        <v>340</v>
      </c>
      <c r="B28" s="295" t="s">
        <v>167</v>
      </c>
      <c r="C28" s="249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74</v>
      </c>
      <c r="J28" s="17">
        <v>6726</v>
      </c>
      <c r="K28" s="17">
        <v>6710</v>
      </c>
      <c r="L28" s="17">
        <v>6580</v>
      </c>
      <c r="M28" s="17">
        <v>8405</v>
      </c>
      <c r="N28" s="17">
        <v>8298</v>
      </c>
      <c r="O28" s="17">
        <v>9808</v>
      </c>
      <c r="P28" s="17">
        <v>10024</v>
      </c>
      <c r="Q28" s="17">
        <v>12026</v>
      </c>
      <c r="R28" s="17">
        <v>9237</v>
      </c>
      <c r="S28" s="17">
        <v>12698</v>
      </c>
      <c r="T28" s="18">
        <v>13362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4</v>
      </c>
      <c r="AH28" s="17">
        <v>7</v>
      </c>
      <c r="AI28" s="17">
        <v>6</v>
      </c>
      <c r="AJ28" s="17">
        <v>57</v>
      </c>
      <c r="AK28" s="17">
        <v>46</v>
      </c>
      <c r="AL28" s="17">
        <v>204</v>
      </c>
      <c r="AM28" s="17">
        <v>3919</v>
      </c>
      <c r="AN28" s="17">
        <v>2557</v>
      </c>
      <c r="AO28" s="17">
        <v>2362</v>
      </c>
      <c r="AP28" s="17">
        <v>1191</v>
      </c>
      <c r="AQ28" s="17">
        <v>2089</v>
      </c>
      <c r="AR28" s="17">
        <v>1068</v>
      </c>
      <c r="AS28" s="17">
        <v>1646</v>
      </c>
      <c r="AT28" s="17">
        <v>1819</v>
      </c>
      <c r="AU28" s="17">
        <v>1080</v>
      </c>
      <c r="AV28" s="249">
        <v>2035</v>
      </c>
      <c r="AW28" s="17">
        <v>1581</v>
      </c>
      <c r="AX28" s="17">
        <v>1314</v>
      </c>
      <c r="AY28" s="17">
        <v>3106</v>
      </c>
      <c r="AZ28" s="17">
        <v>2404</v>
      </c>
      <c r="BA28" s="17">
        <v>1099</v>
      </c>
      <c r="BB28" s="17">
        <v>1550</v>
      </c>
      <c r="BC28" s="17">
        <v>2890</v>
      </c>
      <c r="BD28" s="17">
        <v>2759</v>
      </c>
      <c r="BE28" s="17">
        <v>1661</v>
      </c>
      <c r="BF28" s="17">
        <v>2613</v>
      </c>
      <c r="BG28" s="17">
        <v>2899</v>
      </c>
      <c r="BH28" s="17">
        <v>2635</v>
      </c>
      <c r="BI28" s="17">
        <v>2602</v>
      </c>
      <c r="BJ28" s="17">
        <v>2480</v>
      </c>
      <c r="BK28" s="17">
        <v>2532</v>
      </c>
      <c r="BL28" s="17">
        <v>2410</v>
      </c>
      <c r="BM28" s="17">
        <v>2080</v>
      </c>
      <c r="BN28" s="17">
        <v>2376</v>
      </c>
      <c r="BO28" s="17">
        <v>4783</v>
      </c>
      <c r="BP28" s="17">
        <f t="shared" si="0"/>
        <v>4123</v>
      </c>
      <c r="BQ28" s="17">
        <v>2728</v>
      </c>
      <c r="BR28" s="17">
        <v>2037</v>
      </c>
      <c r="BS28" s="17">
        <v>1728</v>
      </c>
      <c r="BT28" s="17">
        <v>2744</v>
      </c>
      <c r="BU28" s="17">
        <v>3595</v>
      </c>
      <c r="BV28" s="17">
        <v>2180</v>
      </c>
      <c r="BW28" s="17">
        <v>2930</v>
      </c>
      <c r="BX28" s="17">
        <v>3993</v>
      </c>
      <c r="BY28" s="17">
        <v>3266</v>
      </c>
      <c r="BZ28" s="17">
        <v>3378</v>
      </c>
      <c r="CA28" s="17">
        <v>3616</v>
      </c>
      <c r="CB28" s="18">
        <v>3102</v>
      </c>
      <c r="CC28" s="344"/>
      <c r="CD28" s="344"/>
      <c r="CE28" s="344"/>
      <c r="CF28" s="296"/>
      <c r="CG28" s="296"/>
    </row>
    <row r="29" spans="1:85" ht="14.4">
      <c r="A29" s="334"/>
      <c r="B29" s="295" t="s">
        <v>211</v>
      </c>
      <c r="C29" s="249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8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249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f t="shared" si="0"/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8">
        <v>0</v>
      </c>
      <c r="CC29" s="344"/>
      <c r="CD29" s="344"/>
      <c r="CE29" s="344"/>
      <c r="CF29" s="296"/>
      <c r="CG29" s="296"/>
    </row>
    <row r="30" spans="1:85">
      <c r="A30" s="333" t="s">
        <v>341</v>
      </c>
      <c r="B30" s="294" t="s">
        <v>68</v>
      </c>
      <c r="C30" s="249">
        <v>0</v>
      </c>
      <c r="D30" s="17">
        <v>0</v>
      </c>
      <c r="E30" s="17">
        <v>0</v>
      </c>
      <c r="F30" s="17">
        <v>0</v>
      </c>
      <c r="G30" s="17">
        <v>0</v>
      </c>
      <c r="H30" s="17">
        <v>11821</v>
      </c>
      <c r="I30" s="17">
        <v>19053</v>
      </c>
      <c r="J30" s="17">
        <v>31003</v>
      </c>
      <c r="K30" s="17">
        <v>32369</v>
      </c>
      <c r="L30" s="17">
        <v>32003</v>
      </c>
      <c r="M30" s="17">
        <v>39614</v>
      </c>
      <c r="N30" s="17">
        <v>37817</v>
      </c>
      <c r="O30" s="17">
        <v>34193</v>
      </c>
      <c r="P30" s="17">
        <v>27185</v>
      </c>
      <c r="Q30" s="17">
        <v>25068</v>
      </c>
      <c r="R30" s="17">
        <v>24273</v>
      </c>
      <c r="S30" s="17">
        <v>19808</v>
      </c>
      <c r="T30" s="18">
        <v>17142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1204</v>
      </c>
      <c r="AD30" s="17">
        <v>3138</v>
      </c>
      <c r="AE30" s="17">
        <v>2720</v>
      </c>
      <c r="AF30" s="17">
        <v>4759</v>
      </c>
      <c r="AG30" s="17">
        <v>7170</v>
      </c>
      <c r="AH30" s="17">
        <v>2165</v>
      </c>
      <c r="AI30" s="17">
        <v>4968</v>
      </c>
      <c r="AJ30" s="17">
        <v>4750</v>
      </c>
      <c r="AK30" s="17">
        <v>10203</v>
      </c>
      <c r="AL30" s="17">
        <v>5895</v>
      </c>
      <c r="AM30" s="17">
        <v>5665</v>
      </c>
      <c r="AN30" s="17">
        <v>9240</v>
      </c>
      <c r="AO30" s="17">
        <v>10486</v>
      </c>
      <c r="AP30" s="17">
        <v>6939</v>
      </c>
      <c r="AQ30" s="17">
        <v>5787</v>
      </c>
      <c r="AR30" s="17">
        <v>9158</v>
      </c>
      <c r="AS30" s="17">
        <v>9527</v>
      </c>
      <c r="AT30" s="17">
        <v>7066</v>
      </c>
      <c r="AU30" s="17">
        <v>7419</v>
      </c>
      <c r="AV30" s="249">
        <v>7991</v>
      </c>
      <c r="AW30" s="17">
        <v>8672</v>
      </c>
      <c r="AX30" s="17">
        <v>11126</v>
      </c>
      <c r="AY30" s="17">
        <v>8386</v>
      </c>
      <c r="AZ30" s="17">
        <v>11430</v>
      </c>
      <c r="BA30" s="17">
        <v>9527</v>
      </c>
      <c r="BB30" s="17">
        <v>10618</v>
      </c>
      <c r="BC30" s="17">
        <v>9001</v>
      </c>
      <c r="BD30" s="17">
        <v>8671</v>
      </c>
      <c r="BE30" s="17">
        <v>7326</v>
      </c>
      <c r="BF30" s="17">
        <v>12504</v>
      </c>
      <c r="BG30" s="17">
        <v>7632</v>
      </c>
      <c r="BH30" s="17">
        <v>6731</v>
      </c>
      <c r="BI30" s="17">
        <v>7262</v>
      </c>
      <c r="BJ30" s="17">
        <v>8288</v>
      </c>
      <c r="BK30" s="17">
        <v>5555</v>
      </c>
      <c r="BL30" s="17">
        <v>6080</v>
      </c>
      <c r="BM30" s="17">
        <v>6967</v>
      </c>
      <c r="BN30" s="17">
        <v>7112</v>
      </c>
      <c r="BO30" s="17">
        <v>4205</v>
      </c>
      <c r="BP30" s="17">
        <f t="shared" si="0"/>
        <v>-1142</v>
      </c>
      <c r="BQ30" s="17">
        <v>5343</v>
      </c>
      <c r="BR30" s="17">
        <v>9018</v>
      </c>
      <c r="BS30" s="17">
        <v>4967</v>
      </c>
      <c r="BT30" s="17">
        <v>4945</v>
      </c>
      <c r="BU30" s="17">
        <v>5176</v>
      </c>
      <c r="BV30" s="17">
        <v>7038</v>
      </c>
      <c r="BW30" s="17">
        <v>3852</v>
      </c>
      <c r="BX30" s="17">
        <v>3742</v>
      </c>
      <c r="BY30" s="17">
        <v>4183</v>
      </c>
      <c r="BZ30" s="17">
        <v>5995</v>
      </c>
      <c r="CA30" s="17">
        <v>3695</v>
      </c>
      <c r="CB30" s="18">
        <v>3269</v>
      </c>
      <c r="CC30" s="344"/>
      <c r="CD30" s="344"/>
      <c r="CE30" s="344"/>
      <c r="CF30" s="293"/>
      <c r="CG30" s="293"/>
    </row>
    <row r="31" spans="1:85">
      <c r="A31" s="333" t="s">
        <v>342</v>
      </c>
      <c r="B31" s="294" t="s">
        <v>316</v>
      </c>
      <c r="C31" s="249"/>
      <c r="D31" s="17"/>
      <c r="E31" s="17"/>
      <c r="F31" s="17"/>
      <c r="G31" s="17"/>
      <c r="H31" s="17"/>
      <c r="I31" s="17"/>
      <c r="J31" s="17"/>
      <c r="K31" s="17"/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22</v>
      </c>
      <c r="R31" s="17">
        <v>6</v>
      </c>
      <c r="S31" s="17">
        <v>0</v>
      </c>
      <c r="T31" s="18">
        <v>0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249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22</v>
      </c>
      <c r="BN31" s="17">
        <v>0</v>
      </c>
      <c r="BO31" s="17">
        <v>0</v>
      </c>
      <c r="BP31" s="17">
        <f t="shared" si="0"/>
        <v>-22</v>
      </c>
      <c r="BQ31" s="17">
        <v>1</v>
      </c>
      <c r="BR31" s="17">
        <v>5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8">
        <v>0</v>
      </c>
      <c r="CC31" s="344"/>
      <c r="CD31" s="344"/>
      <c r="CE31" s="344"/>
      <c r="CF31" s="293"/>
      <c r="CG31" s="293"/>
    </row>
    <row r="32" spans="1:85">
      <c r="A32" s="333" t="s">
        <v>343</v>
      </c>
      <c r="B32" s="294" t="s">
        <v>58</v>
      </c>
      <c r="C32" s="249">
        <v>0</v>
      </c>
      <c r="D32" s="17">
        <v>0</v>
      </c>
      <c r="E32" s="17">
        <v>0</v>
      </c>
      <c r="F32" s="17">
        <v>0</v>
      </c>
      <c r="G32" s="17">
        <v>1391</v>
      </c>
      <c r="H32" s="17">
        <v>7214</v>
      </c>
      <c r="I32" s="17">
        <v>7147</v>
      </c>
      <c r="J32" s="17">
        <v>7278</v>
      </c>
      <c r="K32" s="17">
        <v>7481</v>
      </c>
      <c r="L32" s="17">
        <v>9428</v>
      </c>
      <c r="M32" s="17">
        <v>10817</v>
      </c>
      <c r="N32" s="17">
        <v>11526</v>
      </c>
      <c r="O32" s="17">
        <v>12498</v>
      </c>
      <c r="P32" s="17">
        <v>13517</v>
      </c>
      <c r="Q32" s="17">
        <v>15554</v>
      </c>
      <c r="R32" s="17">
        <v>20015</v>
      </c>
      <c r="S32" s="17">
        <v>20852</v>
      </c>
      <c r="T32" s="18">
        <v>23930</v>
      </c>
      <c r="U32" s="17">
        <v>0</v>
      </c>
      <c r="V32" s="17">
        <v>0</v>
      </c>
      <c r="W32" s="17">
        <v>0</v>
      </c>
      <c r="X32" s="17">
        <v>0</v>
      </c>
      <c r="Y32" s="17">
        <v>250</v>
      </c>
      <c r="Z32" s="17">
        <v>280</v>
      </c>
      <c r="AA32" s="17">
        <v>357</v>
      </c>
      <c r="AB32" s="17">
        <v>503</v>
      </c>
      <c r="AC32" s="17">
        <v>739</v>
      </c>
      <c r="AD32" s="17">
        <v>1671</v>
      </c>
      <c r="AE32" s="17">
        <v>1701</v>
      </c>
      <c r="AF32" s="17">
        <v>3103</v>
      </c>
      <c r="AG32" s="17">
        <v>1636</v>
      </c>
      <c r="AH32" s="17">
        <v>1687</v>
      </c>
      <c r="AI32" s="17">
        <v>1665</v>
      </c>
      <c r="AJ32" s="17">
        <v>2159</v>
      </c>
      <c r="AK32" s="17">
        <v>2714</v>
      </c>
      <c r="AL32" s="17">
        <v>695</v>
      </c>
      <c r="AM32" s="17">
        <v>2060</v>
      </c>
      <c r="AN32" s="17">
        <v>1809</v>
      </c>
      <c r="AO32" s="17">
        <v>1823</v>
      </c>
      <c r="AP32" s="17">
        <v>1658</v>
      </c>
      <c r="AQ32" s="17">
        <v>1794</v>
      </c>
      <c r="AR32" s="17">
        <v>2206</v>
      </c>
      <c r="AS32" s="17">
        <v>1958</v>
      </c>
      <c r="AT32" s="17">
        <v>2064</v>
      </c>
      <c r="AU32" s="17">
        <v>2490</v>
      </c>
      <c r="AV32" s="249">
        <v>2916</v>
      </c>
      <c r="AW32" s="17">
        <v>2562</v>
      </c>
      <c r="AX32" s="17">
        <v>2646</v>
      </c>
      <c r="AY32" s="17">
        <v>2757</v>
      </c>
      <c r="AZ32" s="17">
        <v>2852</v>
      </c>
      <c r="BA32" s="17">
        <v>2832</v>
      </c>
      <c r="BB32" s="17">
        <v>2756</v>
      </c>
      <c r="BC32" s="17">
        <v>2924</v>
      </c>
      <c r="BD32" s="17">
        <v>3014</v>
      </c>
      <c r="BE32" s="17">
        <v>2978</v>
      </c>
      <c r="BF32" s="17">
        <v>3021</v>
      </c>
      <c r="BG32" s="17">
        <v>3184</v>
      </c>
      <c r="BH32" s="17">
        <v>3315</v>
      </c>
      <c r="BI32" s="17">
        <v>3456</v>
      </c>
      <c r="BJ32" s="17">
        <v>3413</v>
      </c>
      <c r="BK32" s="17">
        <v>3312</v>
      </c>
      <c r="BL32" s="17">
        <v>3336</v>
      </c>
      <c r="BM32" s="17">
        <v>3723</v>
      </c>
      <c r="BN32" s="17">
        <v>3694</v>
      </c>
      <c r="BO32" s="17">
        <v>3693</v>
      </c>
      <c r="BP32" s="17">
        <f t="shared" si="0"/>
        <v>12820</v>
      </c>
      <c r="BQ32" s="17">
        <v>4318</v>
      </c>
      <c r="BR32" s="17">
        <v>4706</v>
      </c>
      <c r="BS32" s="17">
        <v>5451</v>
      </c>
      <c r="BT32" s="17">
        <v>5540</v>
      </c>
      <c r="BU32" s="17">
        <v>5282</v>
      </c>
      <c r="BV32" s="17">
        <v>5171</v>
      </c>
      <c r="BW32" s="17">
        <v>5049</v>
      </c>
      <c r="BX32" s="17">
        <v>5350</v>
      </c>
      <c r="BY32" s="17">
        <v>5678</v>
      </c>
      <c r="BZ32" s="17">
        <v>5702</v>
      </c>
      <c r="CA32" s="17">
        <v>6246</v>
      </c>
      <c r="CB32" s="18">
        <v>6304</v>
      </c>
      <c r="CC32" s="344"/>
      <c r="CD32" s="344"/>
      <c r="CE32" s="344"/>
      <c r="CF32" s="293"/>
      <c r="CG32" s="293"/>
    </row>
    <row r="33" spans="1:85">
      <c r="A33" s="333" t="s">
        <v>344</v>
      </c>
      <c r="B33" s="292" t="s">
        <v>69</v>
      </c>
      <c r="C33" s="249">
        <v>0</v>
      </c>
      <c r="D33" s="17">
        <v>0</v>
      </c>
      <c r="E33" s="17">
        <v>0</v>
      </c>
      <c r="F33" s="17">
        <v>0</v>
      </c>
      <c r="G33" s="17">
        <v>0</v>
      </c>
      <c r="H33" s="17">
        <v>16549</v>
      </c>
      <c r="I33" s="17">
        <v>15605</v>
      </c>
      <c r="J33" s="17">
        <v>22473</v>
      </c>
      <c r="K33" s="17">
        <v>24166</v>
      </c>
      <c r="L33" s="17">
        <v>24907</v>
      </c>
      <c r="M33" s="17">
        <v>30628</v>
      </c>
      <c r="N33" s="17">
        <v>28696</v>
      </c>
      <c r="O33" s="17">
        <v>27815</v>
      </c>
      <c r="P33" s="17">
        <v>24326</v>
      </c>
      <c r="Q33" s="17">
        <v>23793</v>
      </c>
      <c r="R33" s="17">
        <v>24956</v>
      </c>
      <c r="S33" s="17">
        <v>21104</v>
      </c>
      <c r="T33" s="18">
        <v>21114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2066</v>
      </c>
      <c r="AD33" s="17">
        <v>6017</v>
      </c>
      <c r="AE33" s="17">
        <v>4428</v>
      </c>
      <c r="AF33" s="17">
        <v>4038</v>
      </c>
      <c r="AG33" s="17">
        <v>7897</v>
      </c>
      <c r="AH33" s="17">
        <v>1977</v>
      </c>
      <c r="AI33" s="17">
        <v>2735</v>
      </c>
      <c r="AJ33" s="17">
        <v>2996</v>
      </c>
      <c r="AK33" s="17">
        <v>7094</v>
      </c>
      <c r="AL33" s="17">
        <v>4776</v>
      </c>
      <c r="AM33" s="17">
        <v>4706</v>
      </c>
      <c r="AN33" s="17">
        <v>5897</v>
      </c>
      <c r="AO33" s="17">
        <v>7621</v>
      </c>
      <c r="AP33" s="17">
        <v>5492</v>
      </c>
      <c r="AQ33" s="17">
        <v>5535</v>
      </c>
      <c r="AR33" s="17">
        <v>5518</v>
      </c>
      <c r="AS33" s="17">
        <v>7954</v>
      </c>
      <c r="AT33" s="17">
        <v>7797</v>
      </c>
      <c r="AU33" s="17">
        <v>5492</v>
      </c>
      <c r="AV33" s="249">
        <v>3664</v>
      </c>
      <c r="AW33" s="17">
        <v>9114</v>
      </c>
      <c r="AX33" s="17">
        <v>7783</v>
      </c>
      <c r="AY33" s="17">
        <v>5768</v>
      </c>
      <c r="AZ33" s="17">
        <v>7963</v>
      </c>
      <c r="BA33" s="17">
        <v>7126</v>
      </c>
      <c r="BB33" s="17">
        <v>8923</v>
      </c>
      <c r="BC33" s="17">
        <v>6549</v>
      </c>
      <c r="BD33" s="17">
        <v>6098</v>
      </c>
      <c r="BE33" s="17">
        <v>7604</v>
      </c>
      <c r="BF33" s="17">
        <v>8955.6920900000005</v>
      </c>
      <c r="BG33" s="17">
        <v>6183.3079099999995</v>
      </c>
      <c r="BH33" s="17">
        <v>5072</v>
      </c>
      <c r="BI33" s="17">
        <v>5864</v>
      </c>
      <c r="BJ33" s="17">
        <v>9103</v>
      </c>
      <c r="BK33" s="17">
        <v>3844</v>
      </c>
      <c r="BL33" s="17">
        <v>5515</v>
      </c>
      <c r="BM33" s="17">
        <v>6819</v>
      </c>
      <c r="BN33" s="17">
        <v>6519</v>
      </c>
      <c r="BO33" s="17">
        <v>4865</v>
      </c>
      <c r="BP33" s="17">
        <f t="shared" si="0"/>
        <v>2911</v>
      </c>
      <c r="BQ33" s="17">
        <v>6262</v>
      </c>
      <c r="BR33" s="17">
        <v>8523</v>
      </c>
      <c r="BS33" s="17">
        <v>5369</v>
      </c>
      <c r="BT33" s="17">
        <v>4801</v>
      </c>
      <c r="BU33" s="17">
        <v>6926</v>
      </c>
      <c r="BV33" s="17">
        <v>6557</v>
      </c>
      <c r="BW33" s="17">
        <v>4690</v>
      </c>
      <c r="BX33" s="17">
        <v>2931</v>
      </c>
      <c r="BY33" s="17">
        <v>5882</v>
      </c>
      <c r="BZ33" s="17">
        <v>6756</v>
      </c>
      <c r="CA33" s="17">
        <v>4354</v>
      </c>
      <c r="CB33" s="18">
        <v>4122</v>
      </c>
      <c r="CC33" s="344"/>
      <c r="CD33" s="344"/>
      <c r="CE33" s="344"/>
      <c r="CF33" s="293"/>
      <c r="CG33" s="293"/>
    </row>
    <row r="34" spans="1:85">
      <c r="A34" s="333" t="s">
        <v>345</v>
      </c>
      <c r="B34" s="292" t="s">
        <v>70</v>
      </c>
      <c r="C34" s="249">
        <v>0</v>
      </c>
      <c r="D34" s="17">
        <v>0</v>
      </c>
      <c r="E34" s="17">
        <v>0</v>
      </c>
      <c r="F34" s="17">
        <v>0</v>
      </c>
      <c r="G34" s="17">
        <v>0</v>
      </c>
      <c r="H34" s="17">
        <v>15933</v>
      </c>
      <c r="I34" s="17">
        <v>20484</v>
      </c>
      <c r="J34" s="17">
        <v>31859</v>
      </c>
      <c r="K34" s="17">
        <v>38475</v>
      </c>
      <c r="L34" s="17">
        <v>39163</v>
      </c>
      <c r="M34" s="17">
        <v>41019</v>
      </c>
      <c r="N34" s="17">
        <v>45862</v>
      </c>
      <c r="O34" s="17">
        <v>46270</v>
      </c>
      <c r="P34" s="17">
        <v>46756</v>
      </c>
      <c r="Q34" s="17">
        <v>50409</v>
      </c>
      <c r="R34" s="17">
        <v>42614</v>
      </c>
      <c r="S34" s="17">
        <v>49282</v>
      </c>
      <c r="T34" s="18">
        <v>44819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1390</v>
      </c>
      <c r="AD34" s="17">
        <v>4712</v>
      </c>
      <c r="AE34" s="17">
        <v>3124</v>
      </c>
      <c r="AF34" s="17">
        <v>6707</v>
      </c>
      <c r="AG34" s="17">
        <v>6345</v>
      </c>
      <c r="AH34" s="17">
        <v>3829</v>
      </c>
      <c r="AI34" s="17">
        <v>5232</v>
      </c>
      <c r="AJ34" s="17">
        <v>5078</v>
      </c>
      <c r="AK34" s="17">
        <v>6832</v>
      </c>
      <c r="AL34" s="17">
        <v>5372</v>
      </c>
      <c r="AM34" s="17">
        <v>8468</v>
      </c>
      <c r="AN34" s="17">
        <v>11187</v>
      </c>
      <c r="AO34" s="17">
        <v>11215</v>
      </c>
      <c r="AP34" s="17">
        <v>7775</v>
      </c>
      <c r="AQ34" s="17">
        <v>8402</v>
      </c>
      <c r="AR34" s="17">
        <v>11083</v>
      </c>
      <c r="AS34" s="17">
        <v>11531</v>
      </c>
      <c r="AT34" s="17">
        <v>9007</v>
      </c>
      <c r="AU34" s="17">
        <v>7543</v>
      </c>
      <c r="AV34" s="249">
        <v>11082</v>
      </c>
      <c r="AW34" s="17">
        <v>10336</v>
      </c>
      <c r="AX34" s="17">
        <v>9258</v>
      </c>
      <c r="AY34" s="17">
        <v>9435</v>
      </c>
      <c r="AZ34" s="17">
        <v>11990</v>
      </c>
      <c r="BA34" s="17">
        <v>11251</v>
      </c>
      <c r="BB34" s="17">
        <v>10532</v>
      </c>
      <c r="BC34" s="17">
        <v>11130</v>
      </c>
      <c r="BD34" s="17">
        <v>12949</v>
      </c>
      <c r="BE34" s="17">
        <v>10871</v>
      </c>
      <c r="BF34" s="17">
        <v>12203</v>
      </c>
      <c r="BG34" s="17">
        <v>10840</v>
      </c>
      <c r="BH34" s="17">
        <v>12356</v>
      </c>
      <c r="BI34" s="17">
        <v>13082</v>
      </c>
      <c r="BJ34" s="17">
        <v>11360</v>
      </c>
      <c r="BK34" s="17">
        <v>9635</v>
      </c>
      <c r="BL34" s="17">
        <v>12679</v>
      </c>
      <c r="BM34" s="17">
        <v>12978</v>
      </c>
      <c r="BN34" s="17">
        <v>11198</v>
      </c>
      <c r="BO34" s="17">
        <v>12331</v>
      </c>
      <c r="BP34" s="17">
        <f t="shared" si="0"/>
        <v>8312</v>
      </c>
      <c r="BQ34" s="17">
        <v>12434</v>
      </c>
      <c r="BR34" s="17">
        <v>10973</v>
      </c>
      <c r="BS34" s="17">
        <v>8290</v>
      </c>
      <c r="BT34" s="17">
        <v>10917</v>
      </c>
      <c r="BU34" s="17">
        <v>13741</v>
      </c>
      <c r="BV34" s="17">
        <v>11395</v>
      </c>
      <c r="BW34" s="17">
        <v>10353</v>
      </c>
      <c r="BX34" s="17">
        <v>13793</v>
      </c>
      <c r="BY34" s="17">
        <v>12109</v>
      </c>
      <c r="BZ34" s="17">
        <v>10731</v>
      </c>
      <c r="CA34" s="17">
        <v>10135</v>
      </c>
      <c r="CB34" s="18">
        <v>11844</v>
      </c>
      <c r="CC34" s="344"/>
      <c r="CD34" s="344"/>
      <c r="CE34" s="344"/>
      <c r="CF34" s="293"/>
      <c r="CG34" s="293"/>
    </row>
    <row r="35" spans="1:85">
      <c r="A35" s="333" t="s">
        <v>346</v>
      </c>
      <c r="B35" s="292" t="s">
        <v>63</v>
      </c>
      <c r="C35" s="249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327</v>
      </c>
      <c r="M35" s="17">
        <v>349</v>
      </c>
      <c r="N35" s="17">
        <v>450</v>
      </c>
      <c r="O35" s="17">
        <v>688</v>
      </c>
      <c r="P35" s="17">
        <v>944</v>
      </c>
      <c r="Q35" s="17">
        <v>1073</v>
      </c>
      <c r="R35" s="17">
        <v>1293</v>
      </c>
      <c r="S35" s="17">
        <v>1678</v>
      </c>
      <c r="T35" s="18">
        <v>1955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79</v>
      </c>
      <c r="AT35" s="17">
        <v>80</v>
      </c>
      <c r="AU35" s="17">
        <v>90</v>
      </c>
      <c r="AV35" s="249">
        <v>78</v>
      </c>
      <c r="AW35" s="17">
        <v>85</v>
      </c>
      <c r="AX35" s="17">
        <v>86</v>
      </c>
      <c r="AY35" s="17">
        <v>87</v>
      </c>
      <c r="AZ35" s="17">
        <v>92</v>
      </c>
      <c r="BA35" s="17">
        <v>98</v>
      </c>
      <c r="BB35" s="17">
        <v>132</v>
      </c>
      <c r="BC35" s="17">
        <v>103</v>
      </c>
      <c r="BD35" s="17">
        <v>117</v>
      </c>
      <c r="BE35" s="17">
        <v>169</v>
      </c>
      <c r="BF35" s="17">
        <v>171.13080000000002</v>
      </c>
      <c r="BG35" s="17">
        <v>171.86919999999998</v>
      </c>
      <c r="BH35" s="17">
        <v>176</v>
      </c>
      <c r="BI35" s="17">
        <v>291</v>
      </c>
      <c r="BJ35" s="17">
        <v>295.12799999999993</v>
      </c>
      <c r="BK35" s="17">
        <v>114.87202000000002</v>
      </c>
      <c r="BL35" s="17">
        <v>242.99998000000005</v>
      </c>
      <c r="BM35" s="17">
        <v>260</v>
      </c>
      <c r="BN35" s="17">
        <v>238</v>
      </c>
      <c r="BO35" s="17">
        <v>245</v>
      </c>
      <c r="BP35" s="17">
        <f t="shared" si="0"/>
        <v>1212</v>
      </c>
      <c r="BQ35" s="17">
        <v>302</v>
      </c>
      <c r="BR35" s="17">
        <v>332</v>
      </c>
      <c r="BS35" s="17">
        <v>322</v>
      </c>
      <c r="BT35" s="17">
        <v>337</v>
      </c>
      <c r="BU35" s="17">
        <v>356</v>
      </c>
      <c r="BV35" s="17">
        <v>375</v>
      </c>
      <c r="BW35" s="17">
        <v>507</v>
      </c>
      <c r="BX35" s="17">
        <v>440</v>
      </c>
      <c r="BY35" s="17">
        <v>484</v>
      </c>
      <c r="BZ35" s="17">
        <v>476</v>
      </c>
      <c r="CA35" s="17">
        <v>495</v>
      </c>
      <c r="CB35" s="18">
        <v>500</v>
      </c>
      <c r="CC35" s="344"/>
      <c r="CD35" s="344"/>
      <c r="CE35" s="344"/>
      <c r="CF35" s="293"/>
      <c r="CG35" s="293"/>
    </row>
    <row r="36" spans="1:85">
      <c r="A36" s="333" t="s">
        <v>347</v>
      </c>
      <c r="B36" s="290" t="s">
        <v>71</v>
      </c>
      <c r="C36" s="248">
        <v>3611</v>
      </c>
      <c r="D36" s="19">
        <v>3505</v>
      </c>
      <c r="E36" s="19">
        <v>2569</v>
      </c>
      <c r="F36" s="19">
        <v>4052</v>
      </c>
      <c r="G36" s="19">
        <v>4634</v>
      </c>
      <c r="H36" s="19">
        <v>3035</v>
      </c>
      <c r="I36" s="19">
        <v>2513</v>
      </c>
      <c r="J36" s="19">
        <v>3146</v>
      </c>
      <c r="K36" s="19">
        <v>2743</v>
      </c>
      <c r="L36" s="19">
        <v>1910</v>
      </c>
      <c r="M36" s="19">
        <v>1019</v>
      </c>
      <c r="N36" s="19">
        <v>1374</v>
      </c>
      <c r="O36" s="19">
        <v>1151</v>
      </c>
      <c r="P36" s="19">
        <v>2684</v>
      </c>
      <c r="Q36" s="19">
        <v>2926</v>
      </c>
      <c r="R36" s="19">
        <v>3461</v>
      </c>
      <c r="S36" s="19">
        <v>18654</v>
      </c>
      <c r="T36" s="247">
        <v>16251</v>
      </c>
      <c r="U36" s="19">
        <v>442</v>
      </c>
      <c r="V36" s="19">
        <v>683</v>
      </c>
      <c r="W36" s="19">
        <v>725</v>
      </c>
      <c r="X36" s="19">
        <v>2202</v>
      </c>
      <c r="Y36" s="19">
        <v>649</v>
      </c>
      <c r="Z36" s="19">
        <v>1586</v>
      </c>
      <c r="AA36" s="19">
        <v>1009</v>
      </c>
      <c r="AB36" s="19">
        <v>1389</v>
      </c>
      <c r="AC36" s="19">
        <v>845</v>
      </c>
      <c r="AD36" s="19">
        <v>957</v>
      </c>
      <c r="AE36" s="19">
        <v>1012</v>
      </c>
      <c r="AF36" s="19">
        <v>221</v>
      </c>
      <c r="AG36" s="19">
        <v>709</v>
      </c>
      <c r="AH36" s="19">
        <v>549</v>
      </c>
      <c r="AI36" s="19">
        <v>783</v>
      </c>
      <c r="AJ36" s="19">
        <v>472</v>
      </c>
      <c r="AK36" s="19">
        <v>489</v>
      </c>
      <c r="AL36" s="19">
        <v>684</v>
      </c>
      <c r="AM36" s="19">
        <v>256</v>
      </c>
      <c r="AN36" s="19">
        <v>1717</v>
      </c>
      <c r="AO36" s="19">
        <v>560</v>
      </c>
      <c r="AP36" s="19">
        <v>1066</v>
      </c>
      <c r="AQ36" s="19">
        <v>531</v>
      </c>
      <c r="AR36" s="19">
        <v>586</v>
      </c>
      <c r="AS36" s="19">
        <v>421</v>
      </c>
      <c r="AT36" s="19">
        <v>567</v>
      </c>
      <c r="AU36" s="19">
        <v>253</v>
      </c>
      <c r="AV36" s="248">
        <v>669</v>
      </c>
      <c r="AW36" s="19">
        <v>296</v>
      </c>
      <c r="AX36" s="19">
        <v>365</v>
      </c>
      <c r="AY36" s="19">
        <v>279</v>
      </c>
      <c r="AZ36" s="19">
        <v>79</v>
      </c>
      <c r="BA36" s="19">
        <v>151</v>
      </c>
      <c r="BB36" s="19">
        <v>351</v>
      </c>
      <c r="BC36" s="19">
        <v>483</v>
      </c>
      <c r="BD36" s="19">
        <v>389</v>
      </c>
      <c r="BE36" s="19">
        <v>120</v>
      </c>
      <c r="BF36" s="19">
        <v>264.2854099999995</v>
      </c>
      <c r="BG36" s="19">
        <v>75.714590000000499</v>
      </c>
      <c r="BH36" s="19">
        <v>691</v>
      </c>
      <c r="BI36" s="19">
        <v>171</v>
      </c>
      <c r="BJ36" s="19">
        <v>353.91520000000003</v>
      </c>
      <c r="BK36" s="19">
        <v>1203.0848000000001</v>
      </c>
      <c r="BL36" s="19">
        <v>956</v>
      </c>
      <c r="BM36" s="19">
        <v>765</v>
      </c>
      <c r="BN36" s="19">
        <v>617</v>
      </c>
      <c r="BO36" s="19">
        <v>396</v>
      </c>
      <c r="BP36" s="19">
        <f t="shared" si="0"/>
        <v>14473</v>
      </c>
      <c r="BQ36" s="19">
        <v>630</v>
      </c>
      <c r="BR36" s="19">
        <v>973</v>
      </c>
      <c r="BS36" s="19">
        <v>662</v>
      </c>
      <c r="BT36" s="19">
        <v>1196</v>
      </c>
      <c r="BU36" s="19">
        <v>4424</v>
      </c>
      <c r="BV36" s="19">
        <v>5076</v>
      </c>
      <c r="BW36" s="19">
        <v>4753</v>
      </c>
      <c r="BX36" s="19">
        <v>4401</v>
      </c>
      <c r="BY36" s="19">
        <v>4357</v>
      </c>
      <c r="BZ36" s="19">
        <v>4438</v>
      </c>
      <c r="CA36" s="19">
        <v>4094</v>
      </c>
      <c r="CB36" s="247">
        <v>3362</v>
      </c>
      <c r="CC36" s="344"/>
      <c r="CD36" s="344"/>
      <c r="CE36" s="344"/>
      <c r="CF36" s="291"/>
      <c r="CG36" s="291"/>
    </row>
    <row r="37" spans="1:85">
      <c r="A37" s="333" t="s">
        <v>348</v>
      </c>
      <c r="B37" s="297" t="s">
        <v>72</v>
      </c>
      <c r="C37" s="248">
        <v>82078</v>
      </c>
      <c r="D37" s="19">
        <v>108678</v>
      </c>
      <c r="E37" s="19">
        <v>118592</v>
      </c>
      <c r="F37" s="19">
        <v>132341</v>
      </c>
      <c r="G37" s="19">
        <v>133966</v>
      </c>
      <c r="H37" s="19">
        <v>148490</v>
      </c>
      <c r="I37" s="19">
        <v>166224</v>
      </c>
      <c r="J37" s="19">
        <v>181600</v>
      </c>
      <c r="K37" s="19">
        <v>174391</v>
      </c>
      <c r="L37" s="19">
        <v>150155</v>
      </c>
      <c r="M37" s="19">
        <v>165763</v>
      </c>
      <c r="N37" s="19">
        <v>173812</v>
      </c>
      <c r="O37" s="19">
        <v>181037</v>
      </c>
      <c r="P37" s="19">
        <v>206150</v>
      </c>
      <c r="Q37" s="19">
        <v>229367</v>
      </c>
      <c r="R37" s="19">
        <v>254881</v>
      </c>
      <c r="S37" s="19">
        <v>319504</v>
      </c>
      <c r="T37" s="247">
        <v>331937</v>
      </c>
      <c r="U37" s="19">
        <v>28444</v>
      </c>
      <c r="V37" s="19">
        <v>30452</v>
      </c>
      <c r="W37" s="19">
        <v>30597</v>
      </c>
      <c r="X37" s="19">
        <v>42848</v>
      </c>
      <c r="Y37" s="19">
        <v>31083</v>
      </c>
      <c r="Z37" s="19">
        <v>34079</v>
      </c>
      <c r="AA37" s="19">
        <v>33606</v>
      </c>
      <c r="AB37" s="19">
        <v>35198</v>
      </c>
      <c r="AC37" s="19">
        <v>35009</v>
      </c>
      <c r="AD37" s="19">
        <v>39326</v>
      </c>
      <c r="AE37" s="19">
        <v>34438</v>
      </c>
      <c r="AF37" s="19">
        <v>39717</v>
      </c>
      <c r="AG37" s="19">
        <v>36845</v>
      </c>
      <c r="AH37" s="19">
        <v>44030</v>
      </c>
      <c r="AI37" s="19">
        <v>40241</v>
      </c>
      <c r="AJ37" s="19">
        <v>45108</v>
      </c>
      <c r="AK37" s="19">
        <v>43937</v>
      </c>
      <c r="AL37" s="19">
        <v>44409</v>
      </c>
      <c r="AM37" s="19">
        <v>41923</v>
      </c>
      <c r="AN37" s="19">
        <v>51331</v>
      </c>
      <c r="AO37" s="19">
        <v>40091</v>
      </c>
      <c r="AP37" s="19">
        <v>45047</v>
      </c>
      <c r="AQ37" s="19">
        <v>43344</v>
      </c>
      <c r="AR37" s="19">
        <v>45910</v>
      </c>
      <c r="AS37" s="19">
        <v>46122</v>
      </c>
      <c r="AT37" s="19">
        <v>38026</v>
      </c>
      <c r="AU37" s="19">
        <v>28271</v>
      </c>
      <c r="AV37" s="248">
        <v>37736</v>
      </c>
      <c r="AW37" s="19">
        <v>46515</v>
      </c>
      <c r="AX37" s="19">
        <v>37765</v>
      </c>
      <c r="AY37" s="19">
        <v>32505</v>
      </c>
      <c r="AZ37" s="19">
        <v>48978</v>
      </c>
      <c r="BA37" s="19">
        <v>48360</v>
      </c>
      <c r="BB37" s="19">
        <v>39993</v>
      </c>
      <c r="BC37" s="19">
        <v>43028</v>
      </c>
      <c r="BD37" s="19">
        <v>42431</v>
      </c>
      <c r="BE37" s="19">
        <v>54322</v>
      </c>
      <c r="BF37" s="19">
        <v>43334.69335999999</v>
      </c>
      <c r="BG37" s="19">
        <v>36119.285220000005</v>
      </c>
      <c r="BH37" s="19">
        <v>47261.021420000005</v>
      </c>
      <c r="BI37" s="19">
        <v>56077</v>
      </c>
      <c r="BJ37" s="19">
        <v>44136.518420000008</v>
      </c>
      <c r="BK37" s="19">
        <v>50091.481579999992</v>
      </c>
      <c r="BL37" s="19">
        <v>55845</v>
      </c>
      <c r="BM37" s="19">
        <f>SUM(BM38:BM42,BM44:BM45)</f>
        <v>65813</v>
      </c>
      <c r="BN37" s="19">
        <v>50974</v>
      </c>
      <c r="BO37" s="19">
        <v>49415.700000000012</v>
      </c>
      <c r="BP37" s="19">
        <f t="shared" si="0"/>
        <v>165734.29999999999</v>
      </c>
      <c r="BQ37" s="19">
        <f>SUM(BQ38:BQ45)-BQ43</f>
        <v>68831</v>
      </c>
      <c r="BR37" s="19">
        <f>SUM(BR38:BR45)-BR43</f>
        <v>62519</v>
      </c>
      <c r="BS37" s="19">
        <f>SUM(BS38:BS45)-BS43</f>
        <v>59334</v>
      </c>
      <c r="BT37" s="19">
        <f>SUM(BT38:BT45)-BT43</f>
        <v>64197</v>
      </c>
      <c r="BU37" s="19">
        <v>86179</v>
      </c>
      <c r="BV37" s="19">
        <v>75046</v>
      </c>
      <c r="BW37" s="19">
        <v>74601</v>
      </c>
      <c r="BX37" s="19">
        <v>83678</v>
      </c>
      <c r="BY37" s="19">
        <v>94389</v>
      </c>
      <c r="BZ37" s="19">
        <v>79865</v>
      </c>
      <c r="CA37" s="19">
        <v>77500</v>
      </c>
      <c r="CB37" s="247">
        <v>80183</v>
      </c>
      <c r="CC37" s="344"/>
      <c r="CD37" s="344"/>
      <c r="CE37" s="344"/>
      <c r="CF37" s="291"/>
      <c r="CG37" s="291"/>
    </row>
    <row r="38" spans="1:85">
      <c r="A38" s="333" t="s">
        <v>349</v>
      </c>
      <c r="B38" s="298" t="s">
        <v>73</v>
      </c>
      <c r="C38" s="249">
        <v>12400</v>
      </c>
      <c r="D38" s="17">
        <v>10969</v>
      </c>
      <c r="E38" s="17">
        <v>14486</v>
      </c>
      <c r="F38" s="17">
        <v>16681</v>
      </c>
      <c r="G38" s="17">
        <v>15620</v>
      </c>
      <c r="H38" s="17">
        <v>16564</v>
      </c>
      <c r="I38" s="17">
        <v>25723</v>
      </c>
      <c r="J38" s="17">
        <v>28769</v>
      </c>
      <c r="K38" s="17">
        <v>26837</v>
      </c>
      <c r="L38" s="17">
        <v>25793</v>
      </c>
      <c r="M38" s="17">
        <v>28325</v>
      </c>
      <c r="N38" s="17">
        <v>31772</v>
      </c>
      <c r="O38" s="17">
        <v>36806</v>
      </c>
      <c r="P38" s="17">
        <v>36216.642070000002</v>
      </c>
      <c r="Q38" s="17">
        <v>35245</v>
      </c>
      <c r="R38" s="17">
        <v>36827</v>
      </c>
      <c r="S38" s="17">
        <v>32251</v>
      </c>
      <c r="T38" s="18">
        <v>31536</v>
      </c>
      <c r="U38" s="17">
        <v>3988</v>
      </c>
      <c r="V38" s="17">
        <v>4184</v>
      </c>
      <c r="W38" s="17">
        <v>4139</v>
      </c>
      <c r="X38" s="17">
        <v>4370</v>
      </c>
      <c r="Y38" s="17">
        <v>3979</v>
      </c>
      <c r="Z38" s="17">
        <v>3828</v>
      </c>
      <c r="AA38" s="17">
        <v>3924</v>
      </c>
      <c r="AB38" s="17">
        <v>3889</v>
      </c>
      <c r="AC38" s="17">
        <v>3973</v>
      </c>
      <c r="AD38" s="17">
        <v>4292</v>
      </c>
      <c r="AE38" s="17">
        <v>4096</v>
      </c>
      <c r="AF38" s="17">
        <v>4203</v>
      </c>
      <c r="AG38" s="17">
        <v>3676</v>
      </c>
      <c r="AH38" s="17">
        <v>7922</v>
      </c>
      <c r="AI38" s="17">
        <v>6921</v>
      </c>
      <c r="AJ38" s="17">
        <v>7203</v>
      </c>
      <c r="AK38" s="17">
        <v>7183</v>
      </c>
      <c r="AL38" s="17">
        <v>7146</v>
      </c>
      <c r="AM38" s="17">
        <v>6916</v>
      </c>
      <c r="AN38" s="17">
        <v>7524</v>
      </c>
      <c r="AO38" s="17">
        <v>6195</v>
      </c>
      <c r="AP38" s="17">
        <v>6619</v>
      </c>
      <c r="AQ38" s="17">
        <v>7010</v>
      </c>
      <c r="AR38" s="17">
        <v>7013</v>
      </c>
      <c r="AS38" s="17">
        <v>6370</v>
      </c>
      <c r="AT38" s="17">
        <v>6541</v>
      </c>
      <c r="AU38" s="17">
        <v>6797</v>
      </c>
      <c r="AV38" s="249">
        <v>6085</v>
      </c>
      <c r="AW38" s="17">
        <v>6393</v>
      </c>
      <c r="AX38" s="17">
        <v>7024</v>
      </c>
      <c r="AY38" s="17">
        <v>7342</v>
      </c>
      <c r="AZ38" s="17">
        <v>7566</v>
      </c>
      <c r="BA38" s="17">
        <v>7825</v>
      </c>
      <c r="BB38" s="17">
        <v>8093</v>
      </c>
      <c r="BC38" s="17">
        <v>7948</v>
      </c>
      <c r="BD38" s="17">
        <v>7907</v>
      </c>
      <c r="BE38" s="17">
        <v>9187</v>
      </c>
      <c r="BF38" s="17">
        <v>9414.9785799999991</v>
      </c>
      <c r="BG38" s="17">
        <v>8899</v>
      </c>
      <c r="BH38" s="17">
        <v>9305.0214200000009</v>
      </c>
      <c r="BI38" s="17">
        <v>9712.4268799999991</v>
      </c>
      <c r="BJ38" s="17">
        <v>9029.0982799999983</v>
      </c>
      <c r="BK38" s="17">
        <v>8720.0111400000023</v>
      </c>
      <c r="BL38" s="17">
        <v>8755.1057700000019</v>
      </c>
      <c r="BM38" s="17">
        <v>8748</v>
      </c>
      <c r="BN38" s="17">
        <v>8644</v>
      </c>
      <c r="BO38" s="17">
        <v>8676.7999999999993</v>
      </c>
      <c r="BP38" s="17">
        <f t="shared" si="0"/>
        <v>5467.2000000000007</v>
      </c>
      <c r="BQ38" s="17">
        <v>9797</v>
      </c>
      <c r="BR38" s="17">
        <v>9454</v>
      </c>
      <c r="BS38" s="17">
        <v>8644</v>
      </c>
      <c r="BT38" s="17">
        <v>8932</v>
      </c>
      <c r="BU38" s="17">
        <v>8350</v>
      </c>
      <c r="BV38" s="17">
        <v>8380</v>
      </c>
      <c r="BW38" s="17">
        <v>6981</v>
      </c>
      <c r="BX38" s="17">
        <v>8540</v>
      </c>
      <c r="BY38" s="17">
        <v>7657</v>
      </c>
      <c r="BZ38" s="17">
        <v>7738</v>
      </c>
      <c r="CA38" s="17">
        <v>7696</v>
      </c>
      <c r="CB38" s="18">
        <v>8445</v>
      </c>
      <c r="CC38" s="344"/>
      <c r="CD38" s="344"/>
      <c r="CE38" s="344"/>
      <c r="CF38" s="293"/>
      <c r="CG38" s="293"/>
    </row>
    <row r="39" spans="1:85">
      <c r="A39" s="333" t="s">
        <v>350</v>
      </c>
      <c r="B39" s="298" t="s">
        <v>74</v>
      </c>
      <c r="C39" s="249">
        <v>22006</v>
      </c>
      <c r="D39" s="17">
        <v>25737</v>
      </c>
      <c r="E39" s="17">
        <v>32684</v>
      </c>
      <c r="F39" s="17">
        <v>35226</v>
      </c>
      <c r="G39" s="17">
        <v>39387</v>
      </c>
      <c r="H39" s="17">
        <v>47814</v>
      </c>
      <c r="I39" s="17">
        <v>51915</v>
      </c>
      <c r="J39" s="17">
        <v>56501</v>
      </c>
      <c r="K39" s="17">
        <v>56662</v>
      </c>
      <c r="L39" s="17">
        <v>49860</v>
      </c>
      <c r="M39" s="17">
        <v>50764</v>
      </c>
      <c r="N39" s="17">
        <v>55065</v>
      </c>
      <c r="O39" s="17">
        <v>61336</v>
      </c>
      <c r="P39" s="17">
        <v>74011</v>
      </c>
      <c r="Q39" s="17">
        <v>85375</v>
      </c>
      <c r="R39" s="17">
        <v>85857</v>
      </c>
      <c r="S39" s="17">
        <v>115851</v>
      </c>
      <c r="T39" s="18">
        <v>126933</v>
      </c>
      <c r="U39" s="17">
        <v>7471</v>
      </c>
      <c r="V39" s="17">
        <v>8373</v>
      </c>
      <c r="W39" s="17">
        <v>8169</v>
      </c>
      <c r="X39" s="17">
        <v>11213</v>
      </c>
      <c r="Y39" s="17">
        <v>9324</v>
      </c>
      <c r="Z39" s="17">
        <v>10052</v>
      </c>
      <c r="AA39" s="17">
        <v>9631</v>
      </c>
      <c r="AB39" s="17">
        <v>10380</v>
      </c>
      <c r="AC39" s="17">
        <v>10399</v>
      </c>
      <c r="AD39" s="17">
        <v>12126</v>
      </c>
      <c r="AE39" s="17">
        <v>11985</v>
      </c>
      <c r="AF39" s="17">
        <v>13304</v>
      </c>
      <c r="AG39" s="17">
        <v>14168</v>
      </c>
      <c r="AH39" s="17">
        <v>14450</v>
      </c>
      <c r="AI39" s="17">
        <v>11596</v>
      </c>
      <c r="AJ39" s="17">
        <v>11701</v>
      </c>
      <c r="AK39" s="17">
        <v>13754</v>
      </c>
      <c r="AL39" s="17">
        <v>12936</v>
      </c>
      <c r="AM39" s="17">
        <v>13284</v>
      </c>
      <c r="AN39" s="17">
        <v>16527</v>
      </c>
      <c r="AO39" s="17">
        <v>11437</v>
      </c>
      <c r="AP39" s="17">
        <v>14920</v>
      </c>
      <c r="AQ39" s="17">
        <v>14753</v>
      </c>
      <c r="AR39" s="17">
        <v>15552</v>
      </c>
      <c r="AS39" s="17">
        <v>13837</v>
      </c>
      <c r="AT39" s="17">
        <v>15128</v>
      </c>
      <c r="AU39" s="17">
        <v>9060</v>
      </c>
      <c r="AV39" s="249">
        <v>11835</v>
      </c>
      <c r="AW39" s="17">
        <v>12506</v>
      </c>
      <c r="AX39" s="17">
        <v>11897</v>
      </c>
      <c r="AY39" s="17">
        <v>12239</v>
      </c>
      <c r="AZ39" s="17">
        <v>14122</v>
      </c>
      <c r="BA39" s="17">
        <v>13630</v>
      </c>
      <c r="BB39" s="17">
        <v>13218</v>
      </c>
      <c r="BC39" s="17">
        <v>13230</v>
      </c>
      <c r="BD39" s="17">
        <v>14987</v>
      </c>
      <c r="BE39" s="17">
        <v>15185</v>
      </c>
      <c r="BF39" s="17">
        <v>15202.146016069633</v>
      </c>
      <c r="BG39" s="17">
        <v>15328.853983930367</v>
      </c>
      <c r="BH39" s="17">
        <v>15620</v>
      </c>
      <c r="BI39" s="17">
        <v>17092.073929999999</v>
      </c>
      <c r="BJ39" s="17">
        <v>17477.701260000002</v>
      </c>
      <c r="BK39" s="17">
        <v>17297.22481</v>
      </c>
      <c r="BL39" s="17">
        <v>22144</v>
      </c>
      <c r="BM39" s="17">
        <v>20587</v>
      </c>
      <c r="BN39" s="17">
        <v>20045</v>
      </c>
      <c r="BO39" s="17">
        <v>18989.699999999997</v>
      </c>
      <c r="BP39" s="17">
        <f t="shared" si="0"/>
        <v>67311.3</v>
      </c>
      <c r="BQ39" s="17">
        <v>21020</v>
      </c>
      <c r="BR39" s="17">
        <v>20654</v>
      </c>
      <c r="BS39" s="17">
        <v>22311</v>
      </c>
      <c r="BT39" s="17">
        <v>21872</v>
      </c>
      <c r="BU39" s="17">
        <v>26853</v>
      </c>
      <c r="BV39" s="17">
        <v>24847</v>
      </c>
      <c r="BW39" s="17">
        <v>30640</v>
      </c>
      <c r="BX39" s="17">
        <v>33511</v>
      </c>
      <c r="BY39" s="17">
        <v>30844</v>
      </c>
      <c r="BZ39" s="17">
        <v>31533</v>
      </c>
      <c r="CA39" s="17">
        <v>31567</v>
      </c>
      <c r="CB39" s="18">
        <v>32989</v>
      </c>
      <c r="CC39" s="344"/>
      <c r="CD39" s="344"/>
      <c r="CE39" s="344"/>
      <c r="CF39" s="293"/>
      <c r="CG39" s="293"/>
    </row>
    <row r="40" spans="1:85">
      <c r="A40" s="333" t="s">
        <v>351</v>
      </c>
      <c r="B40" s="298" t="s">
        <v>75</v>
      </c>
      <c r="C40" s="249">
        <v>6238</v>
      </c>
      <c r="D40" s="17">
        <v>7504</v>
      </c>
      <c r="E40" s="17">
        <v>8165</v>
      </c>
      <c r="F40" s="17">
        <v>8696</v>
      </c>
      <c r="G40" s="17">
        <v>12454</v>
      </c>
      <c r="H40" s="17">
        <v>12088</v>
      </c>
      <c r="I40" s="17">
        <v>12121</v>
      </c>
      <c r="J40" s="17">
        <v>13042</v>
      </c>
      <c r="K40" s="17">
        <v>11426</v>
      </c>
      <c r="L40" s="17">
        <v>11300</v>
      </c>
      <c r="M40" s="17">
        <v>12081</v>
      </c>
      <c r="N40" s="17">
        <v>13765</v>
      </c>
      <c r="O40" s="17">
        <v>16495</v>
      </c>
      <c r="P40" s="17">
        <v>21610</v>
      </c>
      <c r="Q40" s="17">
        <v>24253</v>
      </c>
      <c r="R40" s="17">
        <v>25780</v>
      </c>
      <c r="S40" s="17">
        <v>31058</v>
      </c>
      <c r="T40" s="18">
        <v>34106</v>
      </c>
      <c r="U40" s="17">
        <v>2295</v>
      </c>
      <c r="V40" s="17">
        <v>2127</v>
      </c>
      <c r="W40" s="17">
        <v>2039</v>
      </c>
      <c r="X40" s="17">
        <v>2235</v>
      </c>
      <c r="Y40" s="17">
        <v>2853</v>
      </c>
      <c r="Z40" s="17">
        <v>2493</v>
      </c>
      <c r="AA40" s="17">
        <v>2268</v>
      </c>
      <c r="AB40" s="17">
        <v>4840</v>
      </c>
      <c r="AC40" s="17">
        <v>3181</v>
      </c>
      <c r="AD40" s="17">
        <v>2971</v>
      </c>
      <c r="AE40" s="17">
        <v>2918</v>
      </c>
      <c r="AF40" s="17">
        <v>3018</v>
      </c>
      <c r="AG40" s="17">
        <v>3019</v>
      </c>
      <c r="AH40" s="17">
        <v>3469</v>
      </c>
      <c r="AI40" s="17">
        <v>2631</v>
      </c>
      <c r="AJ40" s="17">
        <v>3003</v>
      </c>
      <c r="AK40" s="17">
        <v>3549</v>
      </c>
      <c r="AL40" s="17">
        <v>3347</v>
      </c>
      <c r="AM40" s="17">
        <v>2584</v>
      </c>
      <c r="AN40" s="17">
        <v>3562</v>
      </c>
      <c r="AO40" s="17">
        <v>3275</v>
      </c>
      <c r="AP40" s="17">
        <v>2958</v>
      </c>
      <c r="AQ40" s="17">
        <v>2517</v>
      </c>
      <c r="AR40" s="17">
        <v>2676</v>
      </c>
      <c r="AS40" s="17">
        <v>3192</v>
      </c>
      <c r="AT40" s="17">
        <v>2764</v>
      </c>
      <c r="AU40" s="17">
        <v>2574</v>
      </c>
      <c r="AV40" s="249">
        <v>2770</v>
      </c>
      <c r="AW40" s="17">
        <v>3142</v>
      </c>
      <c r="AX40" s="17">
        <v>3002</v>
      </c>
      <c r="AY40" s="17">
        <v>2867</v>
      </c>
      <c r="AZ40" s="17">
        <v>3070</v>
      </c>
      <c r="BA40" s="17">
        <v>3780</v>
      </c>
      <c r="BB40" s="17">
        <v>3415</v>
      </c>
      <c r="BC40" s="17">
        <v>3254</v>
      </c>
      <c r="BD40" s="17">
        <v>3316</v>
      </c>
      <c r="BE40" s="17">
        <v>4219</v>
      </c>
      <c r="BF40" s="17">
        <v>4094.8208439303653</v>
      </c>
      <c r="BG40" s="17">
        <v>3856.1791560696347</v>
      </c>
      <c r="BH40" s="17">
        <v>4325</v>
      </c>
      <c r="BI40" s="17">
        <v>5322.0682100000004</v>
      </c>
      <c r="BJ40" s="17">
        <v>4979.1429600000001</v>
      </c>
      <c r="BK40" s="17">
        <v>4958.7888299999995</v>
      </c>
      <c r="BL40" s="17">
        <v>6350</v>
      </c>
      <c r="BM40" s="17">
        <v>6277</v>
      </c>
      <c r="BN40" s="17">
        <v>6425</v>
      </c>
      <c r="BO40" s="17">
        <v>5046.7000000000007</v>
      </c>
      <c r="BP40" s="17">
        <f t="shared" si="0"/>
        <v>16357.3</v>
      </c>
      <c r="BQ40" s="17">
        <v>6596</v>
      </c>
      <c r="BR40" s="17">
        <v>7046</v>
      </c>
      <c r="BS40" s="17">
        <v>6321</v>
      </c>
      <c r="BT40" s="17">
        <v>5817</v>
      </c>
      <c r="BU40" s="17">
        <v>7411</v>
      </c>
      <c r="BV40" s="17">
        <v>8054</v>
      </c>
      <c r="BW40" s="17">
        <v>7464</v>
      </c>
      <c r="BX40" s="17">
        <v>8129</v>
      </c>
      <c r="BY40" s="17">
        <v>9689</v>
      </c>
      <c r="BZ40" s="17">
        <v>9025</v>
      </c>
      <c r="CA40" s="17">
        <v>8152</v>
      </c>
      <c r="CB40" s="18">
        <v>7240</v>
      </c>
      <c r="CC40" s="344"/>
      <c r="CD40" s="344"/>
      <c r="CE40" s="344"/>
      <c r="CF40" s="293"/>
      <c r="CG40" s="293"/>
    </row>
    <row r="41" spans="1:85">
      <c r="A41" s="333" t="s">
        <v>352</v>
      </c>
      <c r="B41" s="298" t="s">
        <v>254</v>
      </c>
      <c r="C41" s="249">
        <v>4588</v>
      </c>
      <c r="D41" s="17">
        <v>5631</v>
      </c>
      <c r="E41" s="17">
        <v>5782</v>
      </c>
      <c r="F41" s="17">
        <v>6279</v>
      </c>
      <c r="G41" s="17">
        <v>6877</v>
      </c>
      <c r="H41" s="17">
        <v>9905</v>
      </c>
      <c r="I41" s="17">
        <v>10572</v>
      </c>
      <c r="J41" s="17">
        <v>10272</v>
      </c>
      <c r="K41" s="17">
        <v>9785</v>
      </c>
      <c r="L41" s="17">
        <v>9444</v>
      </c>
      <c r="M41" s="17">
        <v>9505</v>
      </c>
      <c r="N41" s="17">
        <v>9122</v>
      </c>
      <c r="O41" s="17">
        <v>3970</v>
      </c>
      <c r="P41" s="17">
        <v>4334</v>
      </c>
      <c r="Q41" s="17">
        <v>4845</v>
      </c>
      <c r="R41" s="17">
        <v>5176</v>
      </c>
      <c r="S41" s="17">
        <v>5469</v>
      </c>
      <c r="T41" s="18">
        <v>6054</v>
      </c>
      <c r="U41" s="17">
        <v>1515</v>
      </c>
      <c r="V41" s="17">
        <v>1534</v>
      </c>
      <c r="W41" s="17">
        <v>1662</v>
      </c>
      <c r="X41" s="17">
        <v>1568</v>
      </c>
      <c r="Y41" s="17">
        <v>1678</v>
      </c>
      <c r="Z41" s="17">
        <v>1708</v>
      </c>
      <c r="AA41" s="17">
        <v>1724</v>
      </c>
      <c r="AB41" s="17">
        <v>1767</v>
      </c>
      <c r="AC41" s="17">
        <v>2262</v>
      </c>
      <c r="AD41" s="17">
        <v>2492</v>
      </c>
      <c r="AE41" s="17">
        <v>2129</v>
      </c>
      <c r="AF41" s="17">
        <v>3022</v>
      </c>
      <c r="AG41" s="17">
        <v>2544</v>
      </c>
      <c r="AH41" s="17">
        <v>2690</v>
      </c>
      <c r="AI41" s="17">
        <v>2661</v>
      </c>
      <c r="AJ41" s="17">
        <v>2677</v>
      </c>
      <c r="AK41" s="17">
        <v>2542</v>
      </c>
      <c r="AL41" s="17">
        <v>2629</v>
      </c>
      <c r="AM41" s="17">
        <v>3041</v>
      </c>
      <c r="AN41" s="17">
        <v>2060</v>
      </c>
      <c r="AO41" s="17">
        <v>2696</v>
      </c>
      <c r="AP41" s="17">
        <v>2535</v>
      </c>
      <c r="AQ41" s="17">
        <v>2296</v>
      </c>
      <c r="AR41" s="17">
        <v>2258</v>
      </c>
      <c r="AS41" s="17">
        <v>2220</v>
      </c>
      <c r="AT41" s="17">
        <v>2250</v>
      </c>
      <c r="AU41" s="17">
        <v>2425</v>
      </c>
      <c r="AV41" s="249">
        <v>2549</v>
      </c>
      <c r="AW41" s="17">
        <v>2607</v>
      </c>
      <c r="AX41" s="17">
        <v>2613</v>
      </c>
      <c r="AY41" s="17">
        <v>2187</v>
      </c>
      <c r="AZ41" s="17">
        <v>2098</v>
      </c>
      <c r="BA41" s="17">
        <v>2506</v>
      </c>
      <c r="BB41" s="17">
        <v>1945</v>
      </c>
      <c r="BC41" s="17">
        <v>2299</v>
      </c>
      <c r="BD41" s="17">
        <v>2372</v>
      </c>
      <c r="BE41" s="17">
        <v>1034</v>
      </c>
      <c r="BF41" s="17">
        <v>1081.5885899999998</v>
      </c>
      <c r="BG41" s="17">
        <v>1095.4114100000002</v>
      </c>
      <c r="BH41" s="17">
        <v>759</v>
      </c>
      <c r="BI41" s="17">
        <v>1076</v>
      </c>
      <c r="BJ41" s="17">
        <v>1094.8690799999999</v>
      </c>
      <c r="BK41" s="17">
        <v>1112.1309200000001</v>
      </c>
      <c r="BL41" s="17">
        <v>1051</v>
      </c>
      <c r="BM41" s="17">
        <v>1125</v>
      </c>
      <c r="BN41" s="17">
        <v>1212</v>
      </c>
      <c r="BO41" s="17">
        <v>1204.6999999999998</v>
      </c>
      <c r="BP41" s="17">
        <f t="shared" si="0"/>
        <v>2512.3000000000002</v>
      </c>
      <c r="BQ41" s="17">
        <v>1202</v>
      </c>
      <c r="BR41" s="17">
        <v>1302</v>
      </c>
      <c r="BS41" s="17">
        <v>1355</v>
      </c>
      <c r="BT41" s="17">
        <v>1317</v>
      </c>
      <c r="BU41" s="17">
        <v>1704</v>
      </c>
      <c r="BV41" s="17">
        <v>922</v>
      </c>
      <c r="BW41" s="17">
        <v>1361</v>
      </c>
      <c r="BX41" s="17">
        <v>1482</v>
      </c>
      <c r="BY41" s="17">
        <v>1364</v>
      </c>
      <c r="BZ41" s="17">
        <v>1578</v>
      </c>
      <c r="CA41" s="17">
        <v>1604</v>
      </c>
      <c r="CB41" s="18">
        <v>1508</v>
      </c>
      <c r="CC41" s="344"/>
      <c r="CD41" s="344"/>
      <c r="CE41" s="344"/>
      <c r="CF41" s="293"/>
      <c r="CG41" s="293"/>
    </row>
    <row r="42" spans="1:85">
      <c r="A42" s="333" t="s">
        <v>353</v>
      </c>
      <c r="B42" s="298" t="s">
        <v>220</v>
      </c>
      <c r="C42" s="249">
        <v>2114</v>
      </c>
      <c r="D42" s="17">
        <v>10402</v>
      </c>
      <c r="E42" s="17">
        <v>15853</v>
      </c>
      <c r="F42" s="17">
        <v>16045</v>
      </c>
      <c r="G42" s="17">
        <v>15675</v>
      </c>
      <c r="H42" s="17">
        <v>19452</v>
      </c>
      <c r="I42" s="17">
        <v>20770</v>
      </c>
      <c r="J42" s="17">
        <v>22387</v>
      </c>
      <c r="K42" s="17">
        <v>23627</v>
      </c>
      <c r="L42" s="17">
        <v>10009</v>
      </c>
      <c r="M42" s="17">
        <v>6553</v>
      </c>
      <c r="N42" s="17">
        <v>13428</v>
      </c>
      <c r="O42" s="17">
        <v>8420</v>
      </c>
      <c r="P42" s="17">
        <v>15527.710999999999</v>
      </c>
      <c r="Q42" s="17">
        <v>16958</v>
      </c>
      <c r="R42" s="17">
        <v>18099</v>
      </c>
      <c r="S42" s="17">
        <v>17976</v>
      </c>
      <c r="T42" s="18">
        <v>18259</v>
      </c>
      <c r="U42" s="17">
        <v>4212</v>
      </c>
      <c r="V42" s="17">
        <v>4220</v>
      </c>
      <c r="W42" s="17">
        <v>3587</v>
      </c>
      <c r="X42" s="17">
        <v>4026</v>
      </c>
      <c r="Y42" s="17">
        <v>4195</v>
      </c>
      <c r="Z42" s="17">
        <v>4128</v>
      </c>
      <c r="AA42" s="17">
        <v>5561</v>
      </c>
      <c r="AB42" s="17">
        <v>1791</v>
      </c>
      <c r="AC42" s="17">
        <v>5203</v>
      </c>
      <c r="AD42" s="17">
        <v>5470</v>
      </c>
      <c r="AE42" s="17">
        <v>4816</v>
      </c>
      <c r="AF42" s="17">
        <v>3963</v>
      </c>
      <c r="AG42" s="17">
        <v>4838</v>
      </c>
      <c r="AH42" s="17">
        <v>4879</v>
      </c>
      <c r="AI42" s="17">
        <v>5441</v>
      </c>
      <c r="AJ42" s="17">
        <v>5612</v>
      </c>
      <c r="AK42" s="17">
        <v>5743</v>
      </c>
      <c r="AL42" s="17">
        <v>5871</v>
      </c>
      <c r="AM42" s="17">
        <v>5910</v>
      </c>
      <c r="AN42" s="17">
        <v>4863</v>
      </c>
      <c r="AO42" s="17">
        <v>6170</v>
      </c>
      <c r="AP42" s="17">
        <v>6190</v>
      </c>
      <c r="AQ42" s="17">
        <v>6256</v>
      </c>
      <c r="AR42" s="17">
        <v>5011</v>
      </c>
      <c r="AS42" s="17">
        <v>11642</v>
      </c>
      <c r="AT42" s="17">
        <v>501</v>
      </c>
      <c r="AU42" s="17">
        <v>-2123</v>
      </c>
      <c r="AV42" s="249">
        <v>-11</v>
      </c>
      <c r="AW42" s="17">
        <v>11615</v>
      </c>
      <c r="AX42" s="17">
        <v>229</v>
      </c>
      <c r="AY42" s="17">
        <v>-5524</v>
      </c>
      <c r="AZ42" s="17">
        <v>233</v>
      </c>
      <c r="BA42" s="17">
        <v>9268</v>
      </c>
      <c r="BB42" s="17">
        <v>244</v>
      </c>
      <c r="BC42" s="17">
        <v>3790</v>
      </c>
      <c r="BD42" s="17">
        <v>126</v>
      </c>
      <c r="BE42" s="17">
        <v>13285</v>
      </c>
      <c r="BF42" s="17">
        <v>434.46224000000075</v>
      </c>
      <c r="BG42" s="17">
        <v>-5747.4622400000007</v>
      </c>
      <c r="BH42" s="17">
        <v>448</v>
      </c>
      <c r="BI42" s="17">
        <v>10353.719849999999</v>
      </c>
      <c r="BJ42" s="17">
        <v>292.65455000000111</v>
      </c>
      <c r="BK42" s="17">
        <v>4087.6255999999994</v>
      </c>
      <c r="BL42" s="17">
        <v>793.71099999999933</v>
      </c>
      <c r="BM42" s="17">
        <v>14869</v>
      </c>
      <c r="BN42" s="17">
        <v>389</v>
      </c>
      <c r="BO42" s="17">
        <v>789.70000000000073</v>
      </c>
      <c r="BP42" s="17">
        <f t="shared" si="0"/>
        <v>2211.2999999999993</v>
      </c>
      <c r="BQ42" s="17">
        <v>15056</v>
      </c>
      <c r="BR42" s="17">
        <v>1816</v>
      </c>
      <c r="BS42" s="17">
        <v>597</v>
      </c>
      <c r="BT42" s="17">
        <v>630</v>
      </c>
      <c r="BU42" s="17">
        <v>16016</v>
      </c>
      <c r="BV42" s="17">
        <v>675</v>
      </c>
      <c r="BW42" s="17">
        <v>656</v>
      </c>
      <c r="BX42" s="17">
        <v>629</v>
      </c>
      <c r="BY42" s="17">
        <v>16177</v>
      </c>
      <c r="BZ42" s="17">
        <v>1018</v>
      </c>
      <c r="CA42" s="17">
        <v>316</v>
      </c>
      <c r="CB42" s="18">
        <v>748</v>
      </c>
      <c r="CC42" s="344"/>
      <c r="CD42" s="344"/>
      <c r="CE42" s="344"/>
      <c r="CF42" s="293"/>
      <c r="CG42" s="293"/>
    </row>
    <row r="43" spans="1:85" ht="14.4">
      <c r="A43" s="333" t="s">
        <v>354</v>
      </c>
      <c r="B43" s="299" t="s">
        <v>221</v>
      </c>
      <c r="C43" s="249">
        <v>1391</v>
      </c>
      <c r="D43" s="17">
        <v>9624</v>
      </c>
      <c r="E43" s="17">
        <v>14983</v>
      </c>
      <c r="F43" s="17">
        <v>14991</v>
      </c>
      <c r="G43" s="17">
        <v>14377</v>
      </c>
      <c r="H43" s="17">
        <v>17455</v>
      </c>
      <c r="I43" s="17">
        <v>18916</v>
      </c>
      <c r="J43" s="17">
        <v>22039</v>
      </c>
      <c r="K43" s="17">
        <v>22047</v>
      </c>
      <c r="L43" s="17">
        <v>9121</v>
      </c>
      <c r="M43" s="17">
        <v>5579</v>
      </c>
      <c r="N43" s="17">
        <v>12538</v>
      </c>
      <c r="O43" s="17">
        <v>6752</v>
      </c>
      <c r="P43" s="17">
        <v>13874</v>
      </c>
      <c r="Q43" s="17">
        <v>14515</v>
      </c>
      <c r="R43" s="17">
        <v>14773</v>
      </c>
      <c r="S43" s="17">
        <v>15504</v>
      </c>
      <c r="T43" s="18">
        <v>15696</v>
      </c>
      <c r="U43" s="17">
        <v>3961</v>
      </c>
      <c r="V43" s="17">
        <v>3961</v>
      </c>
      <c r="W43" s="17">
        <v>3421</v>
      </c>
      <c r="X43" s="17">
        <v>3648</v>
      </c>
      <c r="Y43" s="17">
        <v>3893</v>
      </c>
      <c r="Z43" s="17">
        <v>3893</v>
      </c>
      <c r="AA43" s="17">
        <v>5249</v>
      </c>
      <c r="AB43" s="17">
        <v>1342</v>
      </c>
      <c r="AC43" s="17">
        <v>4929</v>
      </c>
      <c r="AD43" s="17">
        <v>5026</v>
      </c>
      <c r="AE43" s="17">
        <v>4610</v>
      </c>
      <c r="AF43" s="17">
        <v>2890</v>
      </c>
      <c r="AG43" s="17">
        <v>4521</v>
      </c>
      <c r="AH43" s="17">
        <v>4465</v>
      </c>
      <c r="AI43" s="17">
        <v>4725</v>
      </c>
      <c r="AJ43" s="17">
        <v>5206</v>
      </c>
      <c r="AK43" s="17">
        <v>5409</v>
      </c>
      <c r="AL43" s="17">
        <v>5332</v>
      </c>
      <c r="AM43" s="17">
        <v>5511</v>
      </c>
      <c r="AN43" s="17">
        <v>5788</v>
      </c>
      <c r="AO43" s="17">
        <v>5717</v>
      </c>
      <c r="AP43" s="17">
        <v>5812</v>
      </c>
      <c r="AQ43" s="17">
        <v>5914</v>
      </c>
      <c r="AR43" s="17">
        <v>4605</v>
      </c>
      <c r="AS43" s="17">
        <v>11213</v>
      </c>
      <c r="AT43" s="17">
        <v>3</v>
      </c>
      <c r="AU43" s="17">
        <v>-2140</v>
      </c>
      <c r="AV43" s="249">
        <v>45</v>
      </c>
      <c r="AW43" s="17">
        <v>11357</v>
      </c>
      <c r="AX43" s="17">
        <v>0</v>
      </c>
      <c r="AY43" s="17">
        <v>-5781</v>
      </c>
      <c r="AZ43" s="17">
        <v>3</v>
      </c>
      <c r="BA43" s="17">
        <v>9023</v>
      </c>
      <c r="BB43" s="17">
        <v>5</v>
      </c>
      <c r="BC43" s="17">
        <v>3506</v>
      </c>
      <c r="BD43" s="17">
        <v>4</v>
      </c>
      <c r="BE43" s="17">
        <v>12888</v>
      </c>
      <c r="BF43" s="17">
        <v>1</v>
      </c>
      <c r="BG43" s="17">
        <v>-6159</v>
      </c>
      <c r="BH43" s="17">
        <v>22</v>
      </c>
      <c r="BI43" s="17">
        <v>10022</v>
      </c>
      <c r="BJ43" s="17">
        <v>2</v>
      </c>
      <c r="BK43" s="17">
        <v>3765</v>
      </c>
      <c r="BL43" s="17">
        <v>85</v>
      </c>
      <c r="BM43" s="17">
        <v>14194</v>
      </c>
      <c r="BN43" s="17">
        <v>4</v>
      </c>
      <c r="BO43" s="17">
        <v>291</v>
      </c>
      <c r="BP43" s="17">
        <f t="shared" si="0"/>
        <v>1207</v>
      </c>
      <c r="BQ43" s="17">
        <v>14637</v>
      </c>
      <c r="BR43" s="17">
        <v>2</v>
      </c>
      <c r="BS43" s="17">
        <v>126</v>
      </c>
      <c r="BT43" s="17">
        <v>8</v>
      </c>
      <c r="BU43" s="17">
        <v>15472</v>
      </c>
      <c r="BV43" s="17">
        <v>1</v>
      </c>
      <c r="BW43" s="17">
        <v>6</v>
      </c>
      <c r="BX43" s="17">
        <v>25</v>
      </c>
      <c r="BY43" s="17">
        <v>15642</v>
      </c>
      <c r="BZ43" s="17">
        <v>-11</v>
      </c>
      <c r="CA43" s="17">
        <v>61</v>
      </c>
      <c r="CB43" s="18">
        <v>4</v>
      </c>
      <c r="CC43" s="344"/>
      <c r="CD43" s="344"/>
      <c r="CE43" s="344"/>
      <c r="CF43" s="296"/>
      <c r="CG43" s="296"/>
    </row>
    <row r="44" spans="1:85">
      <c r="A44" s="333" t="s">
        <v>355</v>
      </c>
      <c r="B44" s="298" t="s">
        <v>76</v>
      </c>
      <c r="C44" s="249">
        <v>26025</v>
      </c>
      <c r="D44" s="17">
        <v>35925</v>
      </c>
      <c r="E44" s="17">
        <v>32603</v>
      </c>
      <c r="F44" s="17">
        <v>42101</v>
      </c>
      <c r="G44" s="17">
        <v>36235</v>
      </c>
      <c r="H44" s="17">
        <v>33718</v>
      </c>
      <c r="I44" s="17">
        <v>36242</v>
      </c>
      <c r="J44" s="17">
        <v>41967</v>
      </c>
      <c r="K44" s="17">
        <v>39621</v>
      </c>
      <c r="L44" s="17">
        <v>38587</v>
      </c>
      <c r="M44" s="17">
        <v>53194</v>
      </c>
      <c r="N44" s="17">
        <v>44520</v>
      </c>
      <c r="O44" s="17">
        <v>48466</v>
      </c>
      <c r="P44" s="17">
        <v>49676</v>
      </c>
      <c r="Q44" s="17">
        <v>57264</v>
      </c>
      <c r="R44" s="17">
        <v>76013</v>
      </c>
      <c r="S44" s="17">
        <v>105360</v>
      </c>
      <c r="T44" s="18">
        <v>103526</v>
      </c>
      <c r="U44" s="17">
        <v>7321</v>
      </c>
      <c r="V44" s="17">
        <v>8203</v>
      </c>
      <c r="W44" s="17">
        <v>9318</v>
      </c>
      <c r="X44" s="17">
        <v>17259</v>
      </c>
      <c r="Y44" s="17">
        <v>7313</v>
      </c>
      <c r="Z44" s="17">
        <v>10300</v>
      </c>
      <c r="AA44" s="17">
        <v>8156</v>
      </c>
      <c r="AB44" s="17">
        <v>10466</v>
      </c>
      <c r="AC44" s="17">
        <v>8094</v>
      </c>
      <c r="AD44" s="17">
        <v>9633</v>
      </c>
      <c r="AE44" s="17">
        <v>6664</v>
      </c>
      <c r="AF44" s="17">
        <v>9327</v>
      </c>
      <c r="AG44" s="17">
        <v>6544</v>
      </c>
      <c r="AH44" s="17">
        <v>7786</v>
      </c>
      <c r="AI44" s="17">
        <v>9191</v>
      </c>
      <c r="AJ44" s="17">
        <v>12721</v>
      </c>
      <c r="AK44" s="17">
        <v>9708</v>
      </c>
      <c r="AL44" s="17">
        <v>10460</v>
      </c>
      <c r="AM44" s="17">
        <v>8733</v>
      </c>
      <c r="AN44" s="17">
        <v>13066</v>
      </c>
      <c r="AO44" s="17">
        <v>8851</v>
      </c>
      <c r="AP44" s="17">
        <v>10063</v>
      </c>
      <c r="AQ44" s="17">
        <v>9313</v>
      </c>
      <c r="AR44" s="17">
        <v>11394</v>
      </c>
      <c r="AS44" s="17">
        <v>7558</v>
      </c>
      <c r="AT44" s="17">
        <v>9456</v>
      </c>
      <c r="AU44" s="17">
        <v>8395</v>
      </c>
      <c r="AV44" s="249">
        <v>13178</v>
      </c>
      <c r="AW44" s="17">
        <v>9014</v>
      </c>
      <c r="AX44" s="17">
        <v>11650</v>
      </c>
      <c r="AY44" s="17">
        <v>12183</v>
      </c>
      <c r="AZ44" s="17">
        <v>20347</v>
      </c>
      <c r="BA44" s="17">
        <v>9923</v>
      </c>
      <c r="BB44" s="17">
        <v>11507</v>
      </c>
      <c r="BC44" s="17">
        <v>11149</v>
      </c>
      <c r="BD44" s="17">
        <v>11941</v>
      </c>
      <c r="BE44" s="17">
        <v>10131</v>
      </c>
      <c r="BF44" s="17">
        <v>11545.24338</v>
      </c>
      <c r="BG44" s="17">
        <v>11497.75662</v>
      </c>
      <c r="BH44" s="17">
        <v>15292</v>
      </c>
      <c r="BI44" s="17">
        <v>11283.76454</v>
      </c>
      <c r="BJ44" s="17">
        <v>10220.96399</v>
      </c>
      <c r="BK44" s="17">
        <v>12996.27147</v>
      </c>
      <c r="BL44" s="17">
        <v>15175</v>
      </c>
      <c r="BM44" s="17">
        <v>13189</v>
      </c>
      <c r="BN44" s="17">
        <v>13001</v>
      </c>
      <c r="BO44" s="17">
        <v>13520.7</v>
      </c>
      <c r="BP44" s="17">
        <f t="shared" si="0"/>
        <v>63815.3</v>
      </c>
      <c r="BQ44" s="17">
        <v>13883</v>
      </c>
      <c r="BR44" s="17">
        <v>20241</v>
      </c>
      <c r="BS44" s="17">
        <v>18499</v>
      </c>
      <c r="BT44" s="17">
        <v>23390</v>
      </c>
      <c r="BU44" s="17">
        <v>23093</v>
      </c>
      <c r="BV44" s="17">
        <v>28944</v>
      </c>
      <c r="BW44" s="17">
        <v>25169</v>
      </c>
      <c r="BX44" s="17">
        <v>28154</v>
      </c>
      <c r="BY44" s="17">
        <v>26132</v>
      </c>
      <c r="BZ44" s="17">
        <v>25889</v>
      </c>
      <c r="CA44" s="17">
        <v>26188</v>
      </c>
      <c r="CB44" s="18">
        <v>25317</v>
      </c>
      <c r="CC44" s="344"/>
      <c r="CD44" s="344"/>
      <c r="CE44" s="344"/>
      <c r="CF44" s="293"/>
      <c r="CG44" s="293"/>
    </row>
    <row r="45" spans="1:85">
      <c r="A45" s="333" t="s">
        <v>356</v>
      </c>
      <c r="B45" s="298" t="s">
        <v>222</v>
      </c>
      <c r="C45" s="249">
        <v>8707</v>
      </c>
      <c r="D45" s="17">
        <v>12510</v>
      </c>
      <c r="E45" s="17">
        <v>9019</v>
      </c>
      <c r="F45" s="17">
        <v>7313</v>
      </c>
      <c r="G45" s="17">
        <v>7718</v>
      </c>
      <c r="H45" s="17">
        <v>8950</v>
      </c>
      <c r="I45" s="17">
        <v>8881</v>
      </c>
      <c r="J45" s="17">
        <v>8662</v>
      </c>
      <c r="K45" s="17">
        <v>6433</v>
      </c>
      <c r="L45" s="17">
        <v>5162</v>
      </c>
      <c r="M45" s="17">
        <v>5341</v>
      </c>
      <c r="N45" s="17">
        <v>6140</v>
      </c>
      <c r="O45" s="17">
        <v>5544</v>
      </c>
      <c r="P45" s="17">
        <v>4775</v>
      </c>
      <c r="Q45" s="17">
        <v>5427</v>
      </c>
      <c r="R45" s="17">
        <v>7129</v>
      </c>
      <c r="S45" s="17">
        <v>11539</v>
      </c>
      <c r="T45" s="18">
        <v>11523</v>
      </c>
      <c r="U45" s="17">
        <v>1642</v>
      </c>
      <c r="V45" s="17">
        <v>1811</v>
      </c>
      <c r="W45" s="17">
        <v>1683</v>
      </c>
      <c r="X45" s="17">
        <v>2176</v>
      </c>
      <c r="Y45" s="17">
        <v>1741</v>
      </c>
      <c r="Z45" s="17">
        <v>1570</v>
      </c>
      <c r="AA45" s="17">
        <v>2341</v>
      </c>
      <c r="AB45" s="17">
        <v>2066</v>
      </c>
      <c r="AC45" s="17">
        <v>1897</v>
      </c>
      <c r="AD45" s="17">
        <v>2342</v>
      </c>
      <c r="AE45" s="17">
        <v>1830</v>
      </c>
      <c r="AF45" s="17">
        <v>2881</v>
      </c>
      <c r="AG45" s="17">
        <v>2056</v>
      </c>
      <c r="AH45" s="17">
        <v>2834</v>
      </c>
      <c r="AI45" s="17">
        <v>1800</v>
      </c>
      <c r="AJ45" s="17">
        <v>2191</v>
      </c>
      <c r="AK45" s="17">
        <v>1458</v>
      </c>
      <c r="AL45" s="17">
        <v>2019</v>
      </c>
      <c r="AM45" s="17">
        <v>1456</v>
      </c>
      <c r="AN45" s="17">
        <v>3729</v>
      </c>
      <c r="AO45" s="17">
        <v>1467</v>
      </c>
      <c r="AP45" s="17">
        <v>1761</v>
      </c>
      <c r="AQ45" s="17">
        <v>1199</v>
      </c>
      <c r="AR45" s="17">
        <v>2006</v>
      </c>
      <c r="AS45" s="17">
        <v>1303</v>
      </c>
      <c r="AT45" s="17">
        <v>1387</v>
      </c>
      <c r="AU45" s="17">
        <v>1143</v>
      </c>
      <c r="AV45" s="249">
        <v>1329</v>
      </c>
      <c r="AW45" s="17">
        <v>1238</v>
      </c>
      <c r="AX45" s="17">
        <v>1350</v>
      </c>
      <c r="AY45" s="17">
        <v>1209</v>
      </c>
      <c r="AZ45" s="17">
        <v>1544</v>
      </c>
      <c r="BA45" s="17">
        <v>1430</v>
      </c>
      <c r="BB45" s="17">
        <v>1571</v>
      </c>
      <c r="BC45" s="17">
        <v>1357</v>
      </c>
      <c r="BD45" s="17">
        <v>1782</v>
      </c>
      <c r="BE45" s="17">
        <v>1281</v>
      </c>
      <c r="BF45" s="17">
        <v>1561.4537099999998</v>
      </c>
      <c r="BG45" s="17">
        <v>1189.5462900000002</v>
      </c>
      <c r="BH45" s="17">
        <v>1512</v>
      </c>
      <c r="BI45" s="17">
        <v>1237.2020400000001</v>
      </c>
      <c r="BJ45" s="17">
        <v>1042.4909899999998</v>
      </c>
      <c r="BK45" s="17">
        <v>919.30697000000009</v>
      </c>
      <c r="BL45" s="17">
        <v>1576</v>
      </c>
      <c r="BM45" s="17">
        <v>1018</v>
      </c>
      <c r="BN45" s="17">
        <v>1256</v>
      </c>
      <c r="BO45" s="17">
        <v>1187.6999999999998</v>
      </c>
      <c r="BP45" s="17">
        <f t="shared" si="0"/>
        <v>8061.2999999999993</v>
      </c>
      <c r="BQ45" s="17">
        <v>1277</v>
      </c>
      <c r="BR45" s="17">
        <v>2006</v>
      </c>
      <c r="BS45" s="17">
        <v>1607</v>
      </c>
      <c r="BT45" s="17">
        <v>2239</v>
      </c>
      <c r="BU45" s="17">
        <v>2752</v>
      </c>
      <c r="BV45" s="17">
        <v>3224</v>
      </c>
      <c r="BW45" s="17">
        <v>2330</v>
      </c>
      <c r="BX45" s="17">
        <v>3233</v>
      </c>
      <c r="BY45" s="17">
        <v>2526</v>
      </c>
      <c r="BZ45" s="17">
        <v>3084</v>
      </c>
      <c r="CA45" s="17">
        <v>1977</v>
      </c>
      <c r="CB45" s="18">
        <v>3936</v>
      </c>
      <c r="CC45" s="344"/>
      <c r="CD45" s="344"/>
      <c r="CE45" s="344"/>
      <c r="CF45" s="293"/>
      <c r="CG45" s="293"/>
    </row>
    <row r="46" spans="1:85">
      <c r="A46" s="332" t="s">
        <v>357</v>
      </c>
      <c r="B46" s="297" t="s">
        <v>71</v>
      </c>
      <c r="C46" s="248">
        <v>593</v>
      </c>
      <c r="D46" s="19">
        <v>501</v>
      </c>
      <c r="E46" s="19">
        <v>2495</v>
      </c>
      <c r="F46" s="19">
        <v>1139</v>
      </c>
      <c r="G46" s="19">
        <v>438</v>
      </c>
      <c r="H46" s="19">
        <v>10643</v>
      </c>
      <c r="I46" s="19">
        <v>3752</v>
      </c>
      <c r="J46" s="19">
        <v>1785</v>
      </c>
      <c r="K46" s="19">
        <v>1962</v>
      </c>
      <c r="L46" s="19">
        <v>1736</v>
      </c>
      <c r="M46" s="19">
        <v>3859</v>
      </c>
      <c r="N46" s="19">
        <v>2703</v>
      </c>
      <c r="O46" s="19">
        <v>6616</v>
      </c>
      <c r="P46" s="19">
        <v>4212</v>
      </c>
      <c r="Q46" s="19">
        <v>3007</v>
      </c>
      <c r="R46" s="19">
        <v>10027</v>
      </c>
      <c r="S46" s="19">
        <v>6252</v>
      </c>
      <c r="T46" s="247">
        <v>3400</v>
      </c>
      <c r="U46" s="19">
        <v>192</v>
      </c>
      <c r="V46" s="19">
        <v>112</v>
      </c>
      <c r="W46" s="19">
        <v>-95</v>
      </c>
      <c r="X46" s="19">
        <v>930</v>
      </c>
      <c r="Y46" s="19">
        <v>500</v>
      </c>
      <c r="Z46" s="19">
        <v>-379</v>
      </c>
      <c r="AA46" s="19">
        <v>8</v>
      </c>
      <c r="AB46" s="19">
        <v>309</v>
      </c>
      <c r="AC46" s="19">
        <v>6782</v>
      </c>
      <c r="AD46" s="19">
        <v>1623</v>
      </c>
      <c r="AE46" s="19">
        <v>243</v>
      </c>
      <c r="AF46" s="19">
        <v>1993</v>
      </c>
      <c r="AG46" s="19">
        <v>1398</v>
      </c>
      <c r="AH46" s="19">
        <v>364</v>
      </c>
      <c r="AI46" s="19">
        <v>359</v>
      </c>
      <c r="AJ46" s="19">
        <v>1631</v>
      </c>
      <c r="AK46" s="19">
        <v>353</v>
      </c>
      <c r="AL46" s="19">
        <v>609</v>
      </c>
      <c r="AM46" s="19">
        <v>323</v>
      </c>
      <c r="AN46" s="19">
        <v>499</v>
      </c>
      <c r="AO46" s="19">
        <v>853</v>
      </c>
      <c r="AP46" s="19">
        <v>338</v>
      </c>
      <c r="AQ46" s="19">
        <v>401</v>
      </c>
      <c r="AR46" s="19">
        <v>370</v>
      </c>
      <c r="AS46" s="19">
        <v>348</v>
      </c>
      <c r="AT46" s="19">
        <v>204</v>
      </c>
      <c r="AU46" s="19">
        <v>205</v>
      </c>
      <c r="AV46" s="248">
        <v>979</v>
      </c>
      <c r="AW46" s="19">
        <v>330</v>
      </c>
      <c r="AX46" s="19">
        <v>31</v>
      </c>
      <c r="AY46" s="19">
        <v>1731</v>
      </c>
      <c r="AZ46" s="19">
        <v>1767</v>
      </c>
      <c r="BA46" s="19">
        <v>844</v>
      </c>
      <c r="BB46" s="19">
        <v>293</v>
      </c>
      <c r="BC46" s="19">
        <v>284</v>
      </c>
      <c r="BD46" s="19">
        <v>1282</v>
      </c>
      <c r="BE46" s="19">
        <v>1330</v>
      </c>
      <c r="BF46" s="19">
        <v>1875.513690000123</v>
      </c>
      <c r="BG46" s="19">
        <v>1896.486309999877</v>
      </c>
      <c r="BH46" s="19">
        <v>1514</v>
      </c>
      <c r="BI46" s="19">
        <v>1076.25326</v>
      </c>
      <c r="BJ46" s="19">
        <v>719.36516000000006</v>
      </c>
      <c r="BK46" s="19">
        <v>262.38157999999999</v>
      </c>
      <c r="BL46" s="19">
        <v>2155</v>
      </c>
      <c r="BM46" s="19">
        <v>319.81968999999998</v>
      </c>
      <c r="BN46" s="19">
        <v>359.18031000000002</v>
      </c>
      <c r="BO46" s="19">
        <v>547</v>
      </c>
      <c r="BP46" s="19">
        <f>T46-BO46-BN46-BM46</f>
        <v>2174</v>
      </c>
      <c r="BQ46" s="19">
        <v>497</v>
      </c>
      <c r="BR46" s="19">
        <v>470</v>
      </c>
      <c r="BS46" s="19">
        <v>384</v>
      </c>
      <c r="BT46" s="19">
        <v>8676</v>
      </c>
      <c r="BU46" s="19">
        <v>987</v>
      </c>
      <c r="BV46" s="19">
        <v>1764</v>
      </c>
      <c r="BW46" s="19">
        <v>1025</v>
      </c>
      <c r="BX46" s="19">
        <v>2476</v>
      </c>
      <c r="BY46" s="19">
        <v>877</v>
      </c>
      <c r="BZ46" s="19">
        <v>521</v>
      </c>
      <c r="CA46" s="19">
        <v>548</v>
      </c>
      <c r="CB46" s="247">
        <v>1454</v>
      </c>
      <c r="CC46" s="344"/>
      <c r="CD46" s="344"/>
      <c r="CE46" s="344"/>
      <c r="CF46" s="300"/>
      <c r="CG46" s="300"/>
    </row>
    <row r="47" spans="1:85" s="388" customFormat="1">
      <c r="A47" s="381" t="s">
        <v>358</v>
      </c>
      <c r="B47" s="382" t="s">
        <v>379</v>
      </c>
      <c r="C47" s="383">
        <v>0</v>
      </c>
      <c r="D47" s="384">
        <v>0</v>
      </c>
      <c r="E47" s="384">
        <v>0</v>
      </c>
      <c r="F47" s="384">
        <v>0</v>
      </c>
      <c r="G47" s="384">
        <v>0</v>
      </c>
      <c r="H47" s="384">
        <v>0</v>
      </c>
      <c r="I47" s="384">
        <v>0</v>
      </c>
      <c r="J47" s="384">
        <v>0</v>
      </c>
      <c r="K47" s="384">
        <v>0</v>
      </c>
      <c r="L47" s="384">
        <v>0</v>
      </c>
      <c r="M47" s="384">
        <v>607</v>
      </c>
      <c r="N47" s="384">
        <v>3153</v>
      </c>
      <c r="O47" s="384">
        <v>-1901</v>
      </c>
      <c r="P47" s="384">
        <v>-950</v>
      </c>
      <c r="Q47" s="384">
        <v>1746</v>
      </c>
      <c r="R47" s="384">
        <v>565</v>
      </c>
      <c r="S47" s="384">
        <v>-332</v>
      </c>
      <c r="T47" s="385">
        <v>-792</v>
      </c>
      <c r="U47" s="384">
        <v>0</v>
      </c>
      <c r="V47" s="384">
        <v>0</v>
      </c>
      <c r="W47" s="384">
        <v>0</v>
      </c>
      <c r="X47" s="384">
        <v>0</v>
      </c>
      <c r="Y47" s="384">
        <v>0</v>
      </c>
      <c r="Z47" s="384">
        <v>0</v>
      </c>
      <c r="AA47" s="384">
        <v>0</v>
      </c>
      <c r="AB47" s="384">
        <v>0</v>
      </c>
      <c r="AC47" s="384">
        <v>0</v>
      </c>
      <c r="AD47" s="384">
        <v>0</v>
      </c>
      <c r="AE47" s="384">
        <v>0</v>
      </c>
      <c r="AF47" s="384">
        <v>0</v>
      </c>
      <c r="AG47" s="384">
        <v>0</v>
      </c>
      <c r="AH47" s="384">
        <v>0</v>
      </c>
      <c r="AI47" s="384">
        <v>0</v>
      </c>
      <c r="AJ47" s="384">
        <v>0</v>
      </c>
      <c r="AK47" s="384">
        <v>0</v>
      </c>
      <c r="AL47" s="384">
        <v>0</v>
      </c>
      <c r="AM47" s="384">
        <v>0</v>
      </c>
      <c r="AN47" s="384">
        <v>0</v>
      </c>
      <c r="AO47" s="384">
        <v>0</v>
      </c>
      <c r="AP47" s="384">
        <v>0</v>
      </c>
      <c r="AQ47" s="384">
        <v>0</v>
      </c>
      <c r="AR47" s="384">
        <v>0</v>
      </c>
      <c r="AS47" s="384">
        <v>0</v>
      </c>
      <c r="AT47" s="384">
        <v>0</v>
      </c>
      <c r="AU47" s="384">
        <v>0</v>
      </c>
      <c r="AV47" s="383">
        <v>0</v>
      </c>
      <c r="AW47" s="384">
        <v>0</v>
      </c>
      <c r="AX47" s="384">
        <v>0</v>
      </c>
      <c r="AY47" s="384">
        <v>0</v>
      </c>
      <c r="AZ47" s="384">
        <v>607</v>
      </c>
      <c r="BA47" s="384">
        <v>1476</v>
      </c>
      <c r="BB47" s="384">
        <v>375</v>
      </c>
      <c r="BC47" s="384">
        <v>-384</v>
      </c>
      <c r="BD47" s="384">
        <v>1686</v>
      </c>
      <c r="BE47" s="384">
        <v>-1131</v>
      </c>
      <c r="BF47" s="384">
        <v>1407</v>
      </c>
      <c r="BG47" s="384">
        <v>-341</v>
      </c>
      <c r="BH47" s="384">
        <v>-1836</v>
      </c>
      <c r="BI47" s="384">
        <v>-1061</v>
      </c>
      <c r="BJ47" s="384">
        <v>783</v>
      </c>
      <c r="BK47" s="384">
        <v>-595</v>
      </c>
      <c r="BL47" s="384">
        <v>-77</v>
      </c>
      <c r="BM47" s="384">
        <v>-287</v>
      </c>
      <c r="BN47" s="384">
        <v>1589</v>
      </c>
      <c r="BO47" s="384">
        <v>-753</v>
      </c>
      <c r="BP47" s="384">
        <f>T47-BO47-BN47-BM47</f>
        <v>-1341</v>
      </c>
      <c r="BQ47" s="384">
        <v>-534</v>
      </c>
      <c r="BR47" s="384">
        <v>799</v>
      </c>
      <c r="BS47" s="384">
        <v>89</v>
      </c>
      <c r="BT47" s="384">
        <v>211</v>
      </c>
      <c r="BU47" s="384">
        <v>-228</v>
      </c>
      <c r="BV47" s="384">
        <v>-429</v>
      </c>
      <c r="BW47" s="384">
        <v>283</v>
      </c>
      <c r="BX47" s="384">
        <v>42</v>
      </c>
      <c r="BY47" s="384">
        <v>-431</v>
      </c>
      <c r="BZ47" s="384">
        <v>141</v>
      </c>
      <c r="CA47" s="384">
        <v>-84</v>
      </c>
      <c r="CB47" s="385">
        <v>-418</v>
      </c>
      <c r="CC47" s="344"/>
      <c r="CD47" s="344"/>
      <c r="CE47" s="386"/>
      <c r="CF47" s="387"/>
      <c r="CG47" s="387"/>
    </row>
    <row r="48" spans="1:85">
      <c r="A48" s="332" t="s">
        <v>359</v>
      </c>
      <c r="B48" s="297" t="s">
        <v>77</v>
      </c>
      <c r="C48" s="248">
        <v>917</v>
      </c>
      <c r="D48" s="19">
        <v>5440</v>
      </c>
      <c r="E48" s="19">
        <v>3886</v>
      </c>
      <c r="F48" s="19">
        <v>2677</v>
      </c>
      <c r="G48" s="19">
        <v>1613</v>
      </c>
      <c r="H48" s="19">
        <v>10583</v>
      </c>
      <c r="I48" s="19">
        <v>2126</v>
      </c>
      <c r="J48" s="19">
        <v>5373</v>
      </c>
      <c r="K48" s="19">
        <v>2151</v>
      </c>
      <c r="L48" s="19">
        <v>19213</v>
      </c>
      <c r="M48" s="19">
        <v>2896</v>
      </c>
      <c r="N48" s="19">
        <v>2314</v>
      </c>
      <c r="O48" s="19">
        <v>3345</v>
      </c>
      <c r="P48" s="19">
        <v>11691</v>
      </c>
      <c r="Q48" s="19">
        <v>3016</v>
      </c>
      <c r="R48" s="19">
        <v>14384</v>
      </c>
      <c r="S48" s="19">
        <v>3370</v>
      </c>
      <c r="T48" s="247">
        <v>42020</v>
      </c>
      <c r="U48" s="19">
        <v>18</v>
      </c>
      <c r="V48" s="19">
        <v>68</v>
      </c>
      <c r="W48" s="19">
        <v>1204</v>
      </c>
      <c r="X48" s="19">
        <v>1387</v>
      </c>
      <c r="Y48" s="19">
        <v>64</v>
      </c>
      <c r="Z48" s="19">
        <v>30</v>
      </c>
      <c r="AA48" s="19">
        <v>2608</v>
      </c>
      <c r="AB48" s="19">
        <v>-1089</v>
      </c>
      <c r="AC48" s="19">
        <v>27</v>
      </c>
      <c r="AD48" s="19">
        <v>999</v>
      </c>
      <c r="AE48" s="19">
        <v>99</v>
      </c>
      <c r="AF48" s="19">
        <v>9458</v>
      </c>
      <c r="AG48" s="19">
        <v>729</v>
      </c>
      <c r="AH48" s="19">
        <v>82</v>
      </c>
      <c r="AI48" s="19">
        <v>491</v>
      </c>
      <c r="AJ48" s="19">
        <v>824</v>
      </c>
      <c r="AK48" s="19">
        <v>905</v>
      </c>
      <c r="AL48" s="19">
        <v>1048</v>
      </c>
      <c r="AM48" s="19">
        <v>85</v>
      </c>
      <c r="AN48" s="19">
        <v>3335</v>
      </c>
      <c r="AO48" s="19">
        <v>652</v>
      </c>
      <c r="AP48" s="19">
        <v>1146</v>
      </c>
      <c r="AQ48" s="19">
        <v>311</v>
      </c>
      <c r="AR48" s="19">
        <v>42</v>
      </c>
      <c r="AS48" s="19">
        <v>564</v>
      </c>
      <c r="AT48" s="19">
        <v>46</v>
      </c>
      <c r="AU48" s="19">
        <v>360</v>
      </c>
      <c r="AV48" s="248">
        <v>18243</v>
      </c>
      <c r="AW48" s="19">
        <v>1507</v>
      </c>
      <c r="AX48" s="19">
        <v>954</v>
      </c>
      <c r="AY48" s="19">
        <v>395</v>
      </c>
      <c r="AZ48" s="19">
        <v>40</v>
      </c>
      <c r="BA48" s="19">
        <v>781</v>
      </c>
      <c r="BB48" s="19">
        <v>373</v>
      </c>
      <c r="BC48" s="19">
        <v>330</v>
      </c>
      <c r="BD48" s="19">
        <v>830</v>
      </c>
      <c r="BE48" s="19">
        <v>654</v>
      </c>
      <c r="BF48" s="19">
        <v>918.99972000000002</v>
      </c>
      <c r="BG48" s="19">
        <v>933.00027999999998</v>
      </c>
      <c r="BH48" s="19">
        <v>839</v>
      </c>
      <c r="BI48" s="19">
        <v>865.6</v>
      </c>
      <c r="BJ48" s="19">
        <v>4602.3999999999996</v>
      </c>
      <c r="BK48" s="19">
        <v>245</v>
      </c>
      <c r="BL48" s="19">
        <v>5978</v>
      </c>
      <c r="BM48" s="19">
        <v>653</v>
      </c>
      <c r="BN48" s="19">
        <v>-52</v>
      </c>
      <c r="BO48" s="19">
        <v>1069</v>
      </c>
      <c r="BP48" s="19">
        <f t="shared" si="0"/>
        <v>40350</v>
      </c>
      <c r="BQ48" s="19">
        <v>426</v>
      </c>
      <c r="BR48" s="19">
        <v>518</v>
      </c>
      <c r="BS48" s="19">
        <v>9100</v>
      </c>
      <c r="BT48" s="19">
        <v>4340</v>
      </c>
      <c r="BU48" s="19">
        <v>307</v>
      </c>
      <c r="BV48" s="19">
        <v>1347</v>
      </c>
      <c r="BW48" s="19">
        <v>118</v>
      </c>
      <c r="BX48" s="19">
        <v>1598</v>
      </c>
      <c r="BY48" s="19">
        <v>96</v>
      </c>
      <c r="BZ48" s="19">
        <v>7724</v>
      </c>
      <c r="CA48" s="19">
        <v>221</v>
      </c>
      <c r="CB48" s="247">
        <v>33979</v>
      </c>
      <c r="CC48" s="344"/>
      <c r="CD48" s="344"/>
      <c r="CE48" s="344"/>
      <c r="CF48" s="300"/>
      <c r="CG48" s="300"/>
    </row>
    <row r="49" spans="1:85">
      <c r="A49" s="332" t="s">
        <v>360</v>
      </c>
      <c r="B49" s="297" t="s">
        <v>78</v>
      </c>
      <c r="C49" s="251">
        <v>146425</v>
      </c>
      <c r="D49" s="11">
        <v>71125</v>
      </c>
      <c r="E49" s="11">
        <v>79515</v>
      </c>
      <c r="F49" s="11">
        <v>91750</v>
      </c>
      <c r="G49" s="11">
        <v>133656</v>
      </c>
      <c r="H49" s="11">
        <v>125395</v>
      </c>
      <c r="I49" s="11">
        <v>119164</v>
      </c>
      <c r="J49" s="11">
        <v>132373</v>
      </c>
      <c r="K49" s="11">
        <v>153310</v>
      </c>
      <c r="L49" s="11">
        <v>143230</v>
      </c>
      <c r="M49" s="11">
        <v>186549</v>
      </c>
      <c r="N49" s="11">
        <v>170205</v>
      </c>
      <c r="O49" s="11">
        <v>157774</v>
      </c>
      <c r="P49" s="11">
        <v>189380</v>
      </c>
      <c r="Q49" s="11">
        <v>179941</v>
      </c>
      <c r="R49" s="11">
        <v>130592</v>
      </c>
      <c r="S49" s="11">
        <v>127974</v>
      </c>
      <c r="T49" s="12">
        <v>93498</v>
      </c>
      <c r="U49" s="11">
        <v>25712</v>
      </c>
      <c r="V49" s="11">
        <v>27086</v>
      </c>
      <c r="W49" s="11">
        <v>22075</v>
      </c>
      <c r="X49" s="11">
        <v>16876</v>
      </c>
      <c r="Y49" s="11">
        <v>38517</v>
      </c>
      <c r="Z49" s="11">
        <v>33817</v>
      </c>
      <c r="AA49" s="11">
        <v>34215</v>
      </c>
      <c r="AB49" s="11">
        <v>27107</v>
      </c>
      <c r="AC49" s="11">
        <v>35684</v>
      </c>
      <c r="AD49" s="11">
        <v>31408</v>
      </c>
      <c r="AE49" s="11">
        <v>31369</v>
      </c>
      <c r="AF49" s="11">
        <v>26932</v>
      </c>
      <c r="AG49" s="11">
        <v>43182</v>
      </c>
      <c r="AH49" s="11">
        <v>20809</v>
      </c>
      <c r="AI49" s="11">
        <v>28627</v>
      </c>
      <c r="AJ49" s="11">
        <v>26546</v>
      </c>
      <c r="AK49" s="11">
        <v>42018</v>
      </c>
      <c r="AL49" s="11">
        <v>24407</v>
      </c>
      <c r="AM49" s="11">
        <v>36184</v>
      </c>
      <c r="AN49" s="11">
        <v>29763</v>
      </c>
      <c r="AO49" s="11">
        <v>48277</v>
      </c>
      <c r="AP49" s="11">
        <v>31316</v>
      </c>
      <c r="AQ49" s="11">
        <v>35479</v>
      </c>
      <c r="AR49" s="11">
        <v>38237</v>
      </c>
      <c r="AS49" s="11">
        <v>34693</v>
      </c>
      <c r="AT49" s="11">
        <v>36593</v>
      </c>
      <c r="AU49" s="11">
        <v>45232</v>
      </c>
      <c r="AV49" s="251">
        <v>26712</v>
      </c>
      <c r="AW49" s="11">
        <v>43342</v>
      </c>
      <c r="AX49" s="11">
        <v>48947</v>
      </c>
      <c r="AY49" s="11">
        <v>49950</v>
      </c>
      <c r="AZ49" s="11">
        <v>44310</v>
      </c>
      <c r="BA49" s="11">
        <v>36163</v>
      </c>
      <c r="BB49" s="11">
        <v>46199</v>
      </c>
      <c r="BC49" s="11">
        <v>43053</v>
      </c>
      <c r="BD49" s="11">
        <v>44790</v>
      </c>
      <c r="BE49" s="11">
        <v>29379</v>
      </c>
      <c r="BF49" s="11">
        <v>48168.75878000012</v>
      </c>
      <c r="BG49" s="11">
        <v>47020.262639999884</v>
      </c>
      <c r="BH49" s="11">
        <v>33205.978579999995</v>
      </c>
      <c r="BI49" s="11">
        <v>40348.653259999999</v>
      </c>
      <c r="BJ49" s="11">
        <v>54129.615309999972</v>
      </c>
      <c r="BK49" s="11">
        <v>38313.731430000029</v>
      </c>
      <c r="BL49" s="11">
        <v>56588</v>
      </c>
      <c r="BM49" s="11">
        <f>+BM5-BM37+BM46+BM47-BM48</f>
        <v>45106.819689999997</v>
      </c>
      <c r="BN49" s="11">
        <f>+BN5-BN37+BN46+BN47-BN48</f>
        <v>48924.180310000003</v>
      </c>
      <c r="BO49" s="11">
        <v>39932.299999999988</v>
      </c>
      <c r="BP49" s="11">
        <f t="shared" si="0"/>
        <v>-40465.299999999988</v>
      </c>
      <c r="BQ49" s="188">
        <f>+BQ5-BQ37+BQ46+BQ47-BQ48</f>
        <v>40948</v>
      </c>
      <c r="BR49" s="188">
        <f>+BR5-BR37+BR46+BR47-BR48</f>
        <v>37304</v>
      </c>
      <c r="BS49" s="188">
        <f>+BS5-BS37+BS46+BS47-BS48</f>
        <v>20482</v>
      </c>
      <c r="BT49" s="11">
        <f>+BT5-BT37+BT46+BT47-BT48</f>
        <v>31858</v>
      </c>
      <c r="BU49" s="11">
        <v>26548</v>
      </c>
      <c r="BV49" s="11">
        <v>35606</v>
      </c>
      <c r="BW49" s="11">
        <v>32673</v>
      </c>
      <c r="BX49" s="11">
        <v>33147</v>
      </c>
      <c r="BY49" s="11">
        <v>24154</v>
      </c>
      <c r="BZ49" s="11">
        <v>33938</v>
      </c>
      <c r="CA49" s="11">
        <v>34827</v>
      </c>
      <c r="CB49" s="12">
        <v>579</v>
      </c>
      <c r="CC49" s="344"/>
      <c r="CD49" s="344"/>
      <c r="CE49" s="344"/>
      <c r="CF49" s="291"/>
      <c r="CG49" s="291"/>
    </row>
    <row r="50" spans="1:85">
      <c r="A50" s="332" t="s">
        <v>361</v>
      </c>
      <c r="B50" s="301" t="s">
        <v>79</v>
      </c>
      <c r="C50" s="249">
        <v>22075</v>
      </c>
      <c r="D50" s="17">
        <v>29627</v>
      </c>
      <c r="E50" s="17">
        <v>32792</v>
      </c>
      <c r="F50" s="17">
        <v>10307</v>
      </c>
      <c r="G50" s="17">
        <v>14384</v>
      </c>
      <c r="H50" s="17">
        <v>14074</v>
      </c>
      <c r="I50" s="17">
        <v>10917</v>
      </c>
      <c r="J50" s="17">
        <v>10360</v>
      </c>
      <c r="K50" s="17">
        <v>9941</v>
      </c>
      <c r="L50" s="17">
        <v>12950</v>
      </c>
      <c r="M50" s="17">
        <v>5550</v>
      </c>
      <c r="N50" s="17">
        <v>54439</v>
      </c>
      <c r="O50" s="17">
        <v>8911</v>
      </c>
      <c r="P50" s="17">
        <v>6166</v>
      </c>
      <c r="Q50" s="17">
        <v>997</v>
      </c>
      <c r="R50" s="17">
        <v>23501</v>
      </c>
      <c r="S50" s="17">
        <v>28384</v>
      </c>
      <c r="T50" s="18">
        <v>51458</v>
      </c>
      <c r="U50" s="17">
        <v>3435</v>
      </c>
      <c r="V50" s="17">
        <v>2982</v>
      </c>
      <c r="W50" s="17">
        <v>1300</v>
      </c>
      <c r="X50" s="17">
        <v>2590</v>
      </c>
      <c r="Y50" s="17">
        <v>2596</v>
      </c>
      <c r="Z50" s="17">
        <v>2062</v>
      </c>
      <c r="AA50" s="17">
        <v>7936</v>
      </c>
      <c r="AB50" s="17">
        <v>1790</v>
      </c>
      <c r="AC50" s="17">
        <v>3885</v>
      </c>
      <c r="AD50" s="17">
        <v>3788</v>
      </c>
      <c r="AE50" s="17">
        <v>3221</v>
      </c>
      <c r="AF50" s="17">
        <v>3180</v>
      </c>
      <c r="AG50" s="17">
        <v>4225</v>
      </c>
      <c r="AH50" s="17">
        <v>2790</v>
      </c>
      <c r="AI50" s="17">
        <v>2200</v>
      </c>
      <c r="AJ50" s="17">
        <v>1702</v>
      </c>
      <c r="AK50" s="17">
        <v>2558</v>
      </c>
      <c r="AL50" s="17">
        <v>2972</v>
      </c>
      <c r="AM50" s="17">
        <v>2657</v>
      </c>
      <c r="AN50" s="17">
        <v>2174</v>
      </c>
      <c r="AO50" s="17">
        <v>1675</v>
      </c>
      <c r="AP50" s="17">
        <v>4406</v>
      </c>
      <c r="AQ50" s="17">
        <v>1997</v>
      </c>
      <c r="AR50" s="17">
        <v>1863</v>
      </c>
      <c r="AS50" s="17">
        <v>1963</v>
      </c>
      <c r="AT50" s="17">
        <v>5246</v>
      </c>
      <c r="AU50" s="17">
        <v>3430</v>
      </c>
      <c r="AV50" s="249">
        <v>2311</v>
      </c>
      <c r="AW50" s="17">
        <v>1394</v>
      </c>
      <c r="AX50" s="17">
        <v>1538</v>
      </c>
      <c r="AY50" s="17">
        <v>1334</v>
      </c>
      <c r="AZ50" s="17">
        <v>1284</v>
      </c>
      <c r="BA50" s="17">
        <v>1867</v>
      </c>
      <c r="BB50" s="17">
        <v>48191</v>
      </c>
      <c r="BC50" s="17">
        <v>1789</v>
      </c>
      <c r="BD50" s="17">
        <v>2592</v>
      </c>
      <c r="BE50" s="17">
        <v>2095</v>
      </c>
      <c r="BF50" s="17">
        <v>2402.0188199999975</v>
      </c>
      <c r="BG50" s="17">
        <v>2605.3190600000089</v>
      </c>
      <c r="BH50" s="17">
        <v>1808.6621199999936</v>
      </c>
      <c r="BI50" s="17">
        <v>4280</v>
      </c>
      <c r="BJ50" s="17">
        <v>1145.3000000000002</v>
      </c>
      <c r="BK50" s="17">
        <v>487.69999999999982</v>
      </c>
      <c r="BL50" s="17">
        <v>253</v>
      </c>
      <c r="BM50" s="17">
        <v>129</v>
      </c>
      <c r="BN50" s="17">
        <v>240</v>
      </c>
      <c r="BO50" s="17">
        <v>12</v>
      </c>
      <c r="BP50" s="17">
        <f t="shared" si="0"/>
        <v>51077</v>
      </c>
      <c r="BQ50" s="17">
        <v>2605</v>
      </c>
      <c r="BR50" s="17">
        <v>6565</v>
      </c>
      <c r="BS50" s="17">
        <v>8758</v>
      </c>
      <c r="BT50" s="17">
        <v>5573</v>
      </c>
      <c r="BU50" s="17">
        <v>8147</v>
      </c>
      <c r="BV50" s="17">
        <v>8180</v>
      </c>
      <c r="BW50" s="17">
        <v>6639</v>
      </c>
      <c r="BX50" s="17">
        <v>5418</v>
      </c>
      <c r="BY50" s="17">
        <v>6274</v>
      </c>
      <c r="BZ50" s="17">
        <v>5349</v>
      </c>
      <c r="CA50" s="17">
        <v>5933</v>
      </c>
      <c r="CB50" s="18">
        <v>33902</v>
      </c>
      <c r="CC50" s="344"/>
      <c r="CD50" s="344"/>
      <c r="CE50" s="344"/>
      <c r="CF50" s="293"/>
      <c r="CG50" s="293"/>
    </row>
    <row r="51" spans="1:85">
      <c r="A51" s="332" t="s">
        <v>362</v>
      </c>
      <c r="B51" s="301" t="s">
        <v>80</v>
      </c>
      <c r="C51" s="249">
        <v>4</v>
      </c>
      <c r="D51" s="17">
        <v>43</v>
      </c>
      <c r="E51" s="17">
        <v>579</v>
      </c>
      <c r="F51" s="17">
        <v>883</v>
      </c>
      <c r="G51" s="17">
        <v>448</v>
      </c>
      <c r="H51" s="17">
        <v>18257</v>
      </c>
      <c r="I51" s="17">
        <v>13377</v>
      </c>
      <c r="J51" s="17">
        <v>12314</v>
      </c>
      <c r="K51" s="17">
        <v>12117</v>
      </c>
      <c r="L51" s="17">
        <v>12079</v>
      </c>
      <c r="M51" s="17">
        <v>11147</v>
      </c>
      <c r="N51" s="17">
        <v>9021</v>
      </c>
      <c r="O51" s="17">
        <v>26687</v>
      </c>
      <c r="P51" s="17">
        <v>21220</v>
      </c>
      <c r="Q51" s="17">
        <v>11559</v>
      </c>
      <c r="R51" s="17">
        <v>7505</v>
      </c>
      <c r="S51" s="17">
        <v>2132</v>
      </c>
      <c r="T51" s="18">
        <v>8063</v>
      </c>
      <c r="U51" s="17">
        <v>1109</v>
      </c>
      <c r="V51" s="17">
        <v>-958</v>
      </c>
      <c r="W51" s="17">
        <v>414</v>
      </c>
      <c r="X51" s="17">
        <v>318</v>
      </c>
      <c r="Y51" s="17">
        <v>30</v>
      </c>
      <c r="Z51" s="17">
        <v>51</v>
      </c>
      <c r="AA51" s="17">
        <v>133</v>
      </c>
      <c r="AB51" s="17">
        <v>234</v>
      </c>
      <c r="AC51" s="17">
        <v>4869</v>
      </c>
      <c r="AD51" s="17">
        <v>4213</v>
      </c>
      <c r="AE51" s="17">
        <v>4577</v>
      </c>
      <c r="AF51" s="17">
        <v>4597</v>
      </c>
      <c r="AG51" s="17">
        <v>3634</v>
      </c>
      <c r="AH51" s="17">
        <v>3810</v>
      </c>
      <c r="AI51" s="17">
        <v>2851</v>
      </c>
      <c r="AJ51" s="17">
        <v>3080</v>
      </c>
      <c r="AK51" s="17">
        <v>3012</v>
      </c>
      <c r="AL51" s="17">
        <v>3074</v>
      </c>
      <c r="AM51" s="17">
        <v>3018</v>
      </c>
      <c r="AN51" s="17">
        <v>3213</v>
      </c>
      <c r="AO51" s="17">
        <v>3205</v>
      </c>
      <c r="AP51" s="17">
        <v>2832</v>
      </c>
      <c r="AQ51" s="17">
        <v>2619</v>
      </c>
      <c r="AR51" s="17">
        <v>3461</v>
      </c>
      <c r="AS51" s="17">
        <v>2981</v>
      </c>
      <c r="AT51" s="17">
        <v>2928</v>
      </c>
      <c r="AU51" s="17">
        <v>2971</v>
      </c>
      <c r="AV51" s="249">
        <v>3199</v>
      </c>
      <c r="AW51" s="17">
        <v>7551</v>
      </c>
      <c r="AX51" s="17">
        <v>2497</v>
      </c>
      <c r="AY51" s="17">
        <v>-1339</v>
      </c>
      <c r="AZ51" s="17">
        <v>2438</v>
      </c>
      <c r="BA51" s="17">
        <v>2132</v>
      </c>
      <c r="BB51" s="17">
        <v>2124</v>
      </c>
      <c r="BC51" s="17">
        <v>2168</v>
      </c>
      <c r="BD51" s="17">
        <v>2597</v>
      </c>
      <c r="BE51" s="17">
        <v>2115</v>
      </c>
      <c r="BF51" s="17">
        <v>2306.42263</v>
      </c>
      <c r="BG51" s="17">
        <v>4371.7569199999998</v>
      </c>
      <c r="BH51" s="17">
        <v>17893.820449999999</v>
      </c>
      <c r="BI51" s="17">
        <v>9114.6</v>
      </c>
      <c r="BJ51" s="17">
        <v>5633.4</v>
      </c>
      <c r="BK51" s="17">
        <v>4226</v>
      </c>
      <c r="BL51" s="17">
        <v>2246</v>
      </c>
      <c r="BM51" s="17">
        <v>3478</v>
      </c>
      <c r="BN51" s="17">
        <v>3169</v>
      </c>
      <c r="BO51" s="17">
        <v>2399</v>
      </c>
      <c r="BP51" s="17">
        <f t="shared" si="0"/>
        <v>-983</v>
      </c>
      <c r="BQ51" s="17">
        <v>1515</v>
      </c>
      <c r="BR51" s="17">
        <v>4624</v>
      </c>
      <c r="BS51" s="17">
        <v>189</v>
      </c>
      <c r="BT51" s="17">
        <v>1177</v>
      </c>
      <c r="BU51" s="17">
        <v>5461</v>
      </c>
      <c r="BV51" s="17">
        <v>-1598</v>
      </c>
      <c r="BW51" s="17">
        <v>1884</v>
      </c>
      <c r="BX51" s="17">
        <v>-3615</v>
      </c>
      <c r="BY51" s="17">
        <v>2227</v>
      </c>
      <c r="BZ51" s="17">
        <v>1760</v>
      </c>
      <c r="CA51" s="17">
        <v>1710</v>
      </c>
      <c r="CB51" s="18">
        <v>2366</v>
      </c>
      <c r="CC51" s="344"/>
      <c r="CD51" s="344"/>
      <c r="CE51" s="344"/>
      <c r="CF51" s="293"/>
      <c r="CG51" s="293"/>
    </row>
    <row r="52" spans="1:85">
      <c r="A52" s="332" t="s">
        <v>363</v>
      </c>
      <c r="B52" s="302" t="s">
        <v>81</v>
      </c>
      <c r="C52" s="249">
        <f>C50-C51</f>
        <v>22071</v>
      </c>
      <c r="D52" s="17">
        <f t="shared" ref="D52:BO52" si="1">D50-D51</f>
        <v>29584</v>
      </c>
      <c r="E52" s="17">
        <f t="shared" si="1"/>
        <v>32213</v>
      </c>
      <c r="F52" s="17">
        <f t="shared" si="1"/>
        <v>9424</v>
      </c>
      <c r="G52" s="17">
        <f t="shared" si="1"/>
        <v>13936</v>
      </c>
      <c r="H52" s="17">
        <f t="shared" si="1"/>
        <v>-4183</v>
      </c>
      <c r="I52" s="17">
        <f t="shared" si="1"/>
        <v>-2460</v>
      </c>
      <c r="J52" s="17">
        <f t="shared" si="1"/>
        <v>-1954</v>
      </c>
      <c r="K52" s="17">
        <f t="shared" si="1"/>
        <v>-2176</v>
      </c>
      <c r="L52" s="17">
        <f t="shared" si="1"/>
        <v>871</v>
      </c>
      <c r="M52" s="17">
        <f t="shared" si="1"/>
        <v>-5597</v>
      </c>
      <c r="N52" s="17">
        <f t="shared" si="1"/>
        <v>45418</v>
      </c>
      <c r="O52" s="17">
        <f t="shared" si="1"/>
        <v>-17776</v>
      </c>
      <c r="P52" s="17">
        <f t="shared" si="1"/>
        <v>-15054</v>
      </c>
      <c r="Q52" s="17">
        <f t="shared" ref="Q52" si="2">Q50-Q51</f>
        <v>-10562</v>
      </c>
      <c r="R52" s="17">
        <v>15996</v>
      </c>
      <c r="S52" s="17">
        <v>26252</v>
      </c>
      <c r="T52" s="18">
        <v>43395</v>
      </c>
      <c r="U52" s="17">
        <f t="shared" si="1"/>
        <v>2326</v>
      </c>
      <c r="V52" s="17">
        <f t="shared" si="1"/>
        <v>3940</v>
      </c>
      <c r="W52" s="17">
        <f t="shared" si="1"/>
        <v>886</v>
      </c>
      <c r="X52" s="17">
        <f t="shared" si="1"/>
        <v>2272</v>
      </c>
      <c r="Y52" s="17">
        <f t="shared" si="1"/>
        <v>2566</v>
      </c>
      <c r="Z52" s="17">
        <f t="shared" si="1"/>
        <v>2011</v>
      </c>
      <c r="AA52" s="17">
        <f t="shared" si="1"/>
        <v>7803</v>
      </c>
      <c r="AB52" s="17">
        <f t="shared" si="1"/>
        <v>1556</v>
      </c>
      <c r="AC52" s="17">
        <f t="shared" si="1"/>
        <v>-984</v>
      </c>
      <c r="AD52" s="17">
        <f t="shared" si="1"/>
        <v>-425</v>
      </c>
      <c r="AE52" s="17">
        <f t="shared" si="1"/>
        <v>-1356</v>
      </c>
      <c r="AF52" s="17">
        <f t="shared" si="1"/>
        <v>-1417</v>
      </c>
      <c r="AG52" s="17">
        <f t="shared" si="1"/>
        <v>591</v>
      </c>
      <c r="AH52" s="17">
        <f t="shared" si="1"/>
        <v>-1020</v>
      </c>
      <c r="AI52" s="17">
        <f t="shared" si="1"/>
        <v>-651</v>
      </c>
      <c r="AJ52" s="17">
        <f t="shared" si="1"/>
        <v>-1378</v>
      </c>
      <c r="AK52" s="17">
        <f t="shared" si="1"/>
        <v>-454</v>
      </c>
      <c r="AL52" s="17">
        <f t="shared" si="1"/>
        <v>-102</v>
      </c>
      <c r="AM52" s="17">
        <f t="shared" si="1"/>
        <v>-361</v>
      </c>
      <c r="AN52" s="17">
        <f t="shared" si="1"/>
        <v>-1039</v>
      </c>
      <c r="AO52" s="17">
        <f t="shared" si="1"/>
        <v>-1530</v>
      </c>
      <c r="AP52" s="17">
        <f t="shared" si="1"/>
        <v>1574</v>
      </c>
      <c r="AQ52" s="17">
        <f t="shared" si="1"/>
        <v>-622</v>
      </c>
      <c r="AR52" s="17">
        <f t="shared" si="1"/>
        <v>-1598</v>
      </c>
      <c r="AS52" s="17">
        <f t="shared" si="1"/>
        <v>-1018</v>
      </c>
      <c r="AT52" s="17">
        <f t="shared" si="1"/>
        <v>2318</v>
      </c>
      <c r="AU52" s="17">
        <f t="shared" si="1"/>
        <v>459</v>
      </c>
      <c r="AV52" s="17">
        <f t="shared" si="1"/>
        <v>-888</v>
      </c>
      <c r="AW52" s="17">
        <f t="shared" si="1"/>
        <v>-6157</v>
      </c>
      <c r="AX52" s="17">
        <f t="shared" si="1"/>
        <v>-959</v>
      </c>
      <c r="AY52" s="17">
        <f t="shared" si="1"/>
        <v>2673</v>
      </c>
      <c r="AZ52" s="17">
        <f t="shared" si="1"/>
        <v>-1154</v>
      </c>
      <c r="BA52" s="17">
        <f t="shared" si="1"/>
        <v>-265</v>
      </c>
      <c r="BB52" s="17">
        <f t="shared" si="1"/>
        <v>46067</v>
      </c>
      <c r="BC52" s="17">
        <f t="shared" si="1"/>
        <v>-379</v>
      </c>
      <c r="BD52" s="17">
        <f t="shared" si="1"/>
        <v>-5</v>
      </c>
      <c r="BE52" s="17">
        <f t="shared" si="1"/>
        <v>-20</v>
      </c>
      <c r="BF52" s="17">
        <f t="shared" si="1"/>
        <v>95.596189999997478</v>
      </c>
      <c r="BG52" s="17">
        <f t="shared" si="1"/>
        <v>-1766.4378599999909</v>
      </c>
      <c r="BH52" s="17">
        <f t="shared" si="1"/>
        <v>-16085.158330000006</v>
      </c>
      <c r="BI52" s="249">
        <f t="shared" si="1"/>
        <v>-4834.6000000000004</v>
      </c>
      <c r="BJ52" s="17">
        <f t="shared" si="1"/>
        <v>-4488.0999999999995</v>
      </c>
      <c r="BK52" s="17">
        <f t="shared" si="1"/>
        <v>-3738.3</v>
      </c>
      <c r="BL52" s="17">
        <f t="shared" si="1"/>
        <v>-1993</v>
      </c>
      <c r="BM52" s="17">
        <f t="shared" si="1"/>
        <v>-3349</v>
      </c>
      <c r="BN52" s="17">
        <f t="shared" si="1"/>
        <v>-2929</v>
      </c>
      <c r="BO52" s="17">
        <f t="shared" si="1"/>
        <v>-2387</v>
      </c>
      <c r="BP52" s="17">
        <f>T52-BO52-BN52-BM52</f>
        <v>52060</v>
      </c>
      <c r="BQ52" s="17">
        <f t="shared" ref="BQ52:BT52" si="3">+BQ50-BQ51</f>
        <v>1090</v>
      </c>
      <c r="BR52" s="17">
        <f t="shared" si="3"/>
        <v>1941</v>
      </c>
      <c r="BS52" s="17">
        <f t="shared" si="3"/>
        <v>8569</v>
      </c>
      <c r="BT52" s="17">
        <f t="shared" si="3"/>
        <v>4396</v>
      </c>
      <c r="BU52" s="17">
        <f t="shared" ref="BU52:BV52" si="4">+BU50-BU51</f>
        <v>2686</v>
      </c>
      <c r="BV52" s="17">
        <f t="shared" si="4"/>
        <v>9778</v>
      </c>
      <c r="BW52" s="17">
        <v>4755</v>
      </c>
      <c r="BX52" s="17">
        <v>9033</v>
      </c>
      <c r="BY52" s="17">
        <v>4047</v>
      </c>
      <c r="BZ52" s="17">
        <v>3589</v>
      </c>
      <c r="CA52" s="17">
        <v>4223</v>
      </c>
      <c r="CB52" s="18">
        <v>31536</v>
      </c>
      <c r="CC52" s="344"/>
      <c r="CD52" s="344"/>
      <c r="CE52" s="344"/>
      <c r="CF52" s="293"/>
      <c r="CG52" s="293"/>
    </row>
    <row r="53" spans="1:85">
      <c r="A53" s="335"/>
      <c r="B53" s="302" t="s">
        <v>244</v>
      </c>
      <c r="C53" s="249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-141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8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-76</v>
      </c>
      <c r="BB53" s="17">
        <v>0</v>
      </c>
      <c r="BC53" s="17">
        <v>0</v>
      </c>
      <c r="BD53" s="17">
        <v>-65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f>T53-BO53-BN53-BM53</f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7">
        <v>0</v>
      </c>
      <c r="CB53" s="18">
        <v>0</v>
      </c>
      <c r="CC53" s="344"/>
      <c r="CD53" s="344"/>
      <c r="CE53" s="344"/>
      <c r="CF53" s="293"/>
      <c r="CG53" s="293"/>
    </row>
    <row r="54" spans="1:85">
      <c r="A54" s="332" t="s">
        <v>364</v>
      </c>
      <c r="B54" s="302" t="s">
        <v>198</v>
      </c>
      <c r="C54" s="249">
        <v>25317</v>
      </c>
      <c r="D54" s="17">
        <v>9711</v>
      </c>
      <c r="E54" s="17">
        <v>11061</v>
      </c>
      <c r="F54" s="17">
        <v>14170</v>
      </c>
      <c r="G54" s="17">
        <v>15470</v>
      </c>
      <c r="H54" s="17">
        <v>9243</v>
      </c>
      <c r="I54" s="17">
        <v>12494</v>
      </c>
      <c r="J54" s="17">
        <v>3745</v>
      </c>
      <c r="K54" s="17">
        <v>-1530</v>
      </c>
      <c r="L54" s="17">
        <v>3518</v>
      </c>
      <c r="M54" s="17">
        <v>10059</v>
      </c>
      <c r="N54" s="17">
        <v>10553</v>
      </c>
      <c r="O54" s="17">
        <v>11262</v>
      </c>
      <c r="P54" s="17">
        <v>15748</v>
      </c>
      <c r="Q54" s="17">
        <v>24376</v>
      </c>
      <c r="R54" s="17">
        <v>28255</v>
      </c>
      <c r="S54" s="17">
        <v>34135</v>
      </c>
      <c r="T54" s="18">
        <v>37103</v>
      </c>
      <c r="U54" s="17">
        <v>4359</v>
      </c>
      <c r="V54" s="17">
        <v>2487</v>
      </c>
      <c r="W54" s="17">
        <v>4434</v>
      </c>
      <c r="X54" s="17">
        <v>2890</v>
      </c>
      <c r="Y54" s="17">
        <v>5438</v>
      </c>
      <c r="Z54" s="17">
        <v>4420</v>
      </c>
      <c r="AA54" s="17">
        <v>3614</v>
      </c>
      <c r="AB54" s="17">
        <v>1998</v>
      </c>
      <c r="AC54" s="17">
        <v>4577</v>
      </c>
      <c r="AD54" s="17">
        <v>1738</v>
      </c>
      <c r="AE54" s="17">
        <v>2013</v>
      </c>
      <c r="AF54" s="17">
        <v>915</v>
      </c>
      <c r="AG54" s="17">
        <v>4649</v>
      </c>
      <c r="AH54" s="17">
        <v>2846</v>
      </c>
      <c r="AI54" s="17">
        <v>3385</v>
      </c>
      <c r="AJ54" s="17">
        <v>1614</v>
      </c>
      <c r="AK54" s="17">
        <v>3966</v>
      </c>
      <c r="AL54" s="17">
        <v>861</v>
      </c>
      <c r="AM54" s="17">
        <v>1087</v>
      </c>
      <c r="AN54" s="17">
        <v>-2169</v>
      </c>
      <c r="AO54" s="17">
        <v>212</v>
      </c>
      <c r="AP54" s="17">
        <v>-336</v>
      </c>
      <c r="AQ54" s="17">
        <v>311</v>
      </c>
      <c r="AR54" s="17">
        <v>-1717</v>
      </c>
      <c r="AS54" s="17">
        <v>-1368</v>
      </c>
      <c r="AT54" s="17">
        <v>1354</v>
      </c>
      <c r="AU54" s="17">
        <v>2296</v>
      </c>
      <c r="AV54" s="249">
        <v>1236</v>
      </c>
      <c r="AW54" s="17">
        <v>1495</v>
      </c>
      <c r="AX54" s="17">
        <v>3045</v>
      </c>
      <c r="AY54" s="17">
        <v>3609</v>
      </c>
      <c r="AZ54" s="17">
        <v>1910</v>
      </c>
      <c r="BA54" s="17">
        <v>746</v>
      </c>
      <c r="BB54" s="17">
        <v>4472</v>
      </c>
      <c r="BC54" s="17">
        <v>3412</v>
      </c>
      <c r="BD54" s="17">
        <v>1923</v>
      </c>
      <c r="BE54" s="17">
        <v>989</v>
      </c>
      <c r="BF54" s="17">
        <v>3638.7088008035917</v>
      </c>
      <c r="BG54" s="17">
        <v>4691.9799157785001</v>
      </c>
      <c r="BH54" s="17">
        <v>1942.3112834179083</v>
      </c>
      <c r="BI54" s="17">
        <v>1981.4</v>
      </c>
      <c r="BJ54" s="17">
        <v>4403.6000000000004</v>
      </c>
      <c r="BK54" s="17">
        <v>4557</v>
      </c>
      <c r="BL54" s="17">
        <v>4806</v>
      </c>
      <c r="BM54" s="17">
        <v>5358</v>
      </c>
      <c r="BN54" s="17">
        <v>7859</v>
      </c>
      <c r="BO54" s="17">
        <v>5937</v>
      </c>
      <c r="BP54" s="17">
        <f t="shared" si="0"/>
        <v>17949</v>
      </c>
      <c r="BQ54" s="17">
        <v>4553</v>
      </c>
      <c r="BR54" s="17">
        <v>7803</v>
      </c>
      <c r="BS54" s="17">
        <v>8346</v>
      </c>
      <c r="BT54" s="17">
        <v>7553</v>
      </c>
      <c r="BU54" s="17">
        <v>4331</v>
      </c>
      <c r="BV54" s="17">
        <v>9120</v>
      </c>
      <c r="BW54" s="17">
        <v>10319</v>
      </c>
      <c r="BX54" s="17">
        <v>10365</v>
      </c>
      <c r="BY54" s="17">
        <v>5280</v>
      </c>
      <c r="BZ54" s="17">
        <v>10475</v>
      </c>
      <c r="CA54" s="17">
        <v>11520</v>
      </c>
      <c r="CB54" s="18">
        <v>9828</v>
      </c>
      <c r="CC54" s="344"/>
      <c r="CD54" s="344"/>
      <c r="CE54" s="344"/>
      <c r="CF54" s="293"/>
      <c r="CG54" s="293"/>
    </row>
    <row r="55" spans="1:85">
      <c r="A55" s="332" t="s">
        <v>365</v>
      </c>
      <c r="B55" s="297" t="s">
        <v>82</v>
      </c>
      <c r="C55" s="251">
        <v>193813</v>
      </c>
      <c r="D55" s="11">
        <v>110420</v>
      </c>
      <c r="E55" s="11">
        <v>122789</v>
      </c>
      <c r="F55" s="11">
        <v>115344</v>
      </c>
      <c r="G55" s="11">
        <v>163062</v>
      </c>
      <c r="H55" s="11">
        <v>130455</v>
      </c>
      <c r="I55" s="11">
        <v>129198</v>
      </c>
      <c r="J55" s="11">
        <v>134164</v>
      </c>
      <c r="K55" s="11">
        <v>149604</v>
      </c>
      <c r="L55" s="11">
        <v>147619</v>
      </c>
      <c r="M55" s="11">
        <v>191011</v>
      </c>
      <c r="N55" s="11">
        <v>226035</v>
      </c>
      <c r="O55" s="11">
        <v>151260</v>
      </c>
      <c r="P55" s="11">
        <v>190074</v>
      </c>
      <c r="Q55" s="11">
        <v>193755</v>
      </c>
      <c r="R55" s="11">
        <v>174843</v>
      </c>
      <c r="S55" s="11">
        <v>188361</v>
      </c>
      <c r="T55" s="12">
        <v>173996</v>
      </c>
      <c r="U55" s="11">
        <v>32397</v>
      </c>
      <c r="V55" s="11">
        <v>33513</v>
      </c>
      <c r="W55" s="11">
        <v>27395</v>
      </c>
      <c r="X55" s="11">
        <v>22038</v>
      </c>
      <c r="Y55" s="11">
        <v>46521</v>
      </c>
      <c r="Z55" s="11">
        <v>40248</v>
      </c>
      <c r="AA55" s="11">
        <v>45632</v>
      </c>
      <c r="AB55" s="11">
        <v>30661</v>
      </c>
      <c r="AC55" s="11">
        <v>39277</v>
      </c>
      <c r="AD55" s="11">
        <v>32721</v>
      </c>
      <c r="AE55" s="11">
        <v>32026</v>
      </c>
      <c r="AF55" s="11">
        <v>26431</v>
      </c>
      <c r="AG55" s="11">
        <v>48422</v>
      </c>
      <c r="AH55" s="11">
        <v>22635</v>
      </c>
      <c r="AI55" s="11">
        <v>31361</v>
      </c>
      <c r="AJ55" s="11">
        <v>26780</v>
      </c>
      <c r="AK55" s="11">
        <v>45530</v>
      </c>
      <c r="AL55" s="11">
        <v>25166</v>
      </c>
      <c r="AM55" s="11">
        <v>36910</v>
      </c>
      <c r="AN55" s="11">
        <v>26558</v>
      </c>
      <c r="AO55" s="11">
        <v>46959</v>
      </c>
      <c r="AP55" s="11">
        <v>32554</v>
      </c>
      <c r="AQ55" s="11">
        <v>35168</v>
      </c>
      <c r="AR55" s="11">
        <v>34923</v>
      </c>
      <c r="AS55" s="11">
        <v>32307</v>
      </c>
      <c r="AT55" s="11">
        <v>40265</v>
      </c>
      <c r="AU55" s="11">
        <v>47987</v>
      </c>
      <c r="AV55" s="251">
        <v>27060</v>
      </c>
      <c r="AW55" s="11">
        <v>38680</v>
      </c>
      <c r="AX55" s="11">
        <v>51032</v>
      </c>
      <c r="AY55" s="11">
        <v>56233</v>
      </c>
      <c r="AZ55" s="11">
        <v>45066</v>
      </c>
      <c r="BA55" s="11">
        <v>36568</v>
      </c>
      <c r="BB55" s="11">
        <v>96738</v>
      </c>
      <c r="BC55" s="11">
        <v>46086</v>
      </c>
      <c r="BD55" s="11">
        <v>46643</v>
      </c>
      <c r="BE55" s="11">
        <v>30348</v>
      </c>
      <c r="BF55" s="11">
        <v>51903.06377080371</v>
      </c>
      <c r="BG55" s="11">
        <v>49945.804695778381</v>
      </c>
      <c r="BH55" s="11">
        <v>19063.131533417909</v>
      </c>
      <c r="BI55" s="11">
        <v>37495.453260000002</v>
      </c>
      <c r="BJ55" s="11">
        <v>54045.115309999972</v>
      </c>
      <c r="BK55" s="11">
        <v>39132.431430000026</v>
      </c>
      <c r="BL55" s="11">
        <v>59401</v>
      </c>
      <c r="BM55" s="11">
        <f>+BM49+BM52+BM53+BM54</f>
        <v>47115.819689999997</v>
      </c>
      <c r="BN55" s="11">
        <f>+BN49+BN52+BN53+BN54</f>
        <v>53854.180310000003</v>
      </c>
      <c r="BO55" s="11">
        <v>43482.299999999988</v>
      </c>
      <c r="BP55" s="11">
        <f t="shared" si="0"/>
        <v>29543.700000000019</v>
      </c>
      <c r="BQ55" s="11">
        <f>+BQ49+BQ52+BQ54</f>
        <v>46591</v>
      </c>
      <c r="BR55" s="11">
        <f>+BR49+BR52+BR54</f>
        <v>47048</v>
      </c>
      <c r="BS55" s="11">
        <f>+BS49+BS52+BS54</f>
        <v>37397</v>
      </c>
      <c r="BT55" s="11">
        <f>+BT49+BT52+BT54</f>
        <v>43807</v>
      </c>
      <c r="BU55" s="11">
        <v>33565</v>
      </c>
      <c r="BV55" s="11">
        <v>54504</v>
      </c>
      <c r="BW55" s="11">
        <v>47747</v>
      </c>
      <c r="BX55" s="11">
        <v>52545</v>
      </c>
      <c r="BY55" s="11">
        <v>33481</v>
      </c>
      <c r="BZ55" s="11">
        <v>48002</v>
      </c>
      <c r="CA55" s="11">
        <v>50570</v>
      </c>
      <c r="CB55" s="12">
        <v>41943</v>
      </c>
      <c r="CC55" s="344"/>
      <c r="CD55" s="344"/>
      <c r="CE55" s="344"/>
      <c r="CF55" s="291"/>
      <c r="CG55" s="291"/>
    </row>
    <row r="56" spans="1:85">
      <c r="A56" s="332" t="s">
        <v>366</v>
      </c>
      <c r="B56" s="302" t="s">
        <v>83</v>
      </c>
      <c r="C56" s="249">
        <v>33510</v>
      </c>
      <c r="D56" s="17">
        <v>20717</v>
      </c>
      <c r="E56" s="17">
        <v>22081</v>
      </c>
      <c r="F56" s="17">
        <v>20518</v>
      </c>
      <c r="G56" s="17">
        <v>28920</v>
      </c>
      <c r="H56" s="17">
        <v>24517.839587800001</v>
      </c>
      <c r="I56" s="17">
        <v>18379.082519899999</v>
      </c>
      <c r="J56" s="17">
        <v>27283.3156131</v>
      </c>
      <c r="K56" s="17">
        <v>28303.4769137</v>
      </c>
      <c r="L56" s="17">
        <v>31113.626909999999</v>
      </c>
      <c r="M56" s="17">
        <v>32274</v>
      </c>
      <c r="N56" s="17">
        <v>42334</v>
      </c>
      <c r="O56" s="17">
        <v>30761</v>
      </c>
      <c r="P56" s="17">
        <v>37804</v>
      </c>
      <c r="Q56" s="17">
        <v>32479</v>
      </c>
      <c r="R56" s="17">
        <v>29867</v>
      </c>
      <c r="S56" s="17">
        <v>30800</v>
      </c>
      <c r="T56" s="18">
        <v>24976</v>
      </c>
      <c r="U56" s="17">
        <v>5790</v>
      </c>
      <c r="V56" s="17">
        <v>5696</v>
      </c>
      <c r="W56" s="17">
        <v>5187</v>
      </c>
      <c r="X56" s="17">
        <v>3845</v>
      </c>
      <c r="Y56" s="17">
        <v>7921</v>
      </c>
      <c r="Z56" s="17">
        <v>7357</v>
      </c>
      <c r="AA56" s="17">
        <v>7525</v>
      </c>
      <c r="AB56" s="17">
        <v>6117</v>
      </c>
      <c r="AC56" s="17">
        <v>5849</v>
      </c>
      <c r="AD56" s="17">
        <v>6082</v>
      </c>
      <c r="AE56" s="17">
        <v>6200</v>
      </c>
      <c r="AF56" s="17">
        <v>6387</v>
      </c>
      <c r="AG56" s="17">
        <v>6545</v>
      </c>
      <c r="AH56" s="17">
        <v>5833</v>
      </c>
      <c r="AI56" s="17">
        <v>5591</v>
      </c>
      <c r="AJ56" s="17">
        <v>410.08251989999917</v>
      </c>
      <c r="AK56" s="17">
        <v>8297</v>
      </c>
      <c r="AL56" s="17">
        <v>5144</v>
      </c>
      <c r="AM56" s="17">
        <v>7327</v>
      </c>
      <c r="AN56" s="17">
        <v>6515.3156130999996</v>
      </c>
      <c r="AO56" s="17">
        <v>9104</v>
      </c>
      <c r="AP56" s="17">
        <v>6126</v>
      </c>
      <c r="AQ56" s="17">
        <v>5598</v>
      </c>
      <c r="AR56" s="17">
        <v>7475.4769137000003</v>
      </c>
      <c r="AS56" s="17">
        <v>6791</v>
      </c>
      <c r="AT56" s="17">
        <v>7147</v>
      </c>
      <c r="AU56" s="17">
        <v>8457</v>
      </c>
      <c r="AV56" s="249">
        <v>8718.626909999999</v>
      </c>
      <c r="AW56" s="17">
        <v>8027</v>
      </c>
      <c r="AX56" s="17">
        <v>9173</v>
      </c>
      <c r="AY56" s="17">
        <v>9320</v>
      </c>
      <c r="AZ56" s="17">
        <v>5754</v>
      </c>
      <c r="BA56" s="17">
        <v>6657</v>
      </c>
      <c r="BB56" s="17">
        <v>17705</v>
      </c>
      <c r="BC56" s="17">
        <v>8466</v>
      </c>
      <c r="BD56" s="17">
        <v>9506</v>
      </c>
      <c r="BE56" s="17">
        <v>5896</v>
      </c>
      <c r="BF56" s="17">
        <v>9353</v>
      </c>
      <c r="BG56" s="17">
        <v>8813</v>
      </c>
      <c r="BH56" s="17">
        <v>6699</v>
      </c>
      <c r="BI56" s="17">
        <v>8225</v>
      </c>
      <c r="BJ56" s="17">
        <v>10559</v>
      </c>
      <c r="BK56" s="17">
        <v>7205</v>
      </c>
      <c r="BL56" s="17">
        <v>11815</v>
      </c>
      <c r="BM56" s="17">
        <v>8249</v>
      </c>
      <c r="BN56" s="17">
        <v>8803</v>
      </c>
      <c r="BO56" s="17">
        <v>7477</v>
      </c>
      <c r="BP56" s="17">
        <f t="shared" si="0"/>
        <v>447</v>
      </c>
      <c r="BQ56" s="17">
        <v>8532</v>
      </c>
      <c r="BR56" s="17">
        <v>8987</v>
      </c>
      <c r="BS56" s="17">
        <v>6255</v>
      </c>
      <c r="BT56" s="17">
        <v>6093</v>
      </c>
      <c r="BU56" s="17">
        <v>6529</v>
      </c>
      <c r="BV56" s="17">
        <v>9045</v>
      </c>
      <c r="BW56" s="17">
        <v>7654</v>
      </c>
      <c r="BX56" s="17">
        <v>7572</v>
      </c>
      <c r="BY56" s="17">
        <v>6072</v>
      </c>
      <c r="BZ56" s="17">
        <v>8243</v>
      </c>
      <c r="CA56" s="17">
        <v>8417</v>
      </c>
      <c r="CB56" s="18">
        <v>2244</v>
      </c>
      <c r="CC56" s="344"/>
      <c r="CD56" s="344"/>
      <c r="CE56" s="344"/>
      <c r="CF56" s="293"/>
      <c r="CG56" s="293"/>
    </row>
    <row r="57" spans="1:85">
      <c r="A57" s="332" t="s">
        <v>367</v>
      </c>
      <c r="B57" s="297" t="s">
        <v>84</v>
      </c>
      <c r="C57" s="251">
        <v>160303</v>
      </c>
      <c r="D57" s="11">
        <v>89703</v>
      </c>
      <c r="E57" s="11">
        <v>100708</v>
      </c>
      <c r="F57" s="11">
        <v>94826</v>
      </c>
      <c r="G57" s="11">
        <v>134142</v>
      </c>
      <c r="H57" s="11">
        <v>105937.1604122</v>
      </c>
      <c r="I57" s="11">
        <v>110818.9174801</v>
      </c>
      <c r="J57" s="11">
        <v>106880.6843869</v>
      </c>
      <c r="K57" s="11">
        <v>121300.5230863</v>
      </c>
      <c r="L57" s="11">
        <v>116505.37309000001</v>
      </c>
      <c r="M57" s="11">
        <v>158737</v>
      </c>
      <c r="N57" s="11">
        <v>183701</v>
      </c>
      <c r="O57" s="11">
        <v>120499</v>
      </c>
      <c r="P57" s="11">
        <v>152270</v>
      </c>
      <c r="Q57" s="11">
        <v>161276</v>
      </c>
      <c r="R57" s="11">
        <v>144976</v>
      </c>
      <c r="S57" s="11">
        <v>157561</v>
      </c>
      <c r="T57" s="12">
        <v>149020</v>
      </c>
      <c r="U57" s="11">
        <v>26607</v>
      </c>
      <c r="V57" s="11">
        <v>27817</v>
      </c>
      <c r="W57" s="11">
        <v>22208</v>
      </c>
      <c r="X57" s="11">
        <v>18193</v>
      </c>
      <c r="Y57" s="11">
        <v>38600</v>
      </c>
      <c r="Z57" s="11">
        <v>32891</v>
      </c>
      <c r="AA57" s="11">
        <v>38107</v>
      </c>
      <c r="AB57" s="11">
        <v>24544</v>
      </c>
      <c r="AC57" s="11">
        <v>33428</v>
      </c>
      <c r="AD57" s="11">
        <v>26639</v>
      </c>
      <c r="AE57" s="11">
        <v>25826</v>
      </c>
      <c r="AF57" s="11">
        <v>20044</v>
      </c>
      <c r="AG57" s="11">
        <v>41877</v>
      </c>
      <c r="AH57" s="11">
        <v>16802</v>
      </c>
      <c r="AI57" s="11">
        <v>25770</v>
      </c>
      <c r="AJ57" s="19">
        <v>26369.917480100004</v>
      </c>
      <c r="AK57" s="11">
        <v>37233</v>
      </c>
      <c r="AL57" s="11">
        <v>20022</v>
      </c>
      <c r="AM57" s="11">
        <v>29583</v>
      </c>
      <c r="AN57" s="11">
        <v>20042.6843869</v>
      </c>
      <c r="AO57" s="11">
        <v>37855</v>
      </c>
      <c r="AP57" s="11">
        <v>26428</v>
      </c>
      <c r="AQ57" s="11">
        <v>29570</v>
      </c>
      <c r="AR57" s="11">
        <v>27447.523086300003</v>
      </c>
      <c r="AS57" s="11">
        <v>25516</v>
      </c>
      <c r="AT57" s="11">
        <v>33118</v>
      </c>
      <c r="AU57" s="11">
        <v>39530</v>
      </c>
      <c r="AV57" s="251">
        <v>18341.373090000008</v>
      </c>
      <c r="AW57" s="11">
        <v>30653</v>
      </c>
      <c r="AX57" s="11">
        <v>41859</v>
      </c>
      <c r="AY57" s="11">
        <v>46913</v>
      </c>
      <c r="AZ57" s="11">
        <v>39312</v>
      </c>
      <c r="BA57" s="11">
        <v>29911</v>
      </c>
      <c r="BB57" s="11">
        <v>79033</v>
      </c>
      <c r="BC57" s="11">
        <v>37620</v>
      </c>
      <c r="BD57" s="11">
        <v>37137</v>
      </c>
      <c r="BE57" s="11">
        <v>24452</v>
      </c>
      <c r="BF57" s="11">
        <v>42550.06377080371</v>
      </c>
      <c r="BG57" s="11">
        <v>41132.804695778381</v>
      </c>
      <c r="BH57" s="11">
        <v>12364.131533417909</v>
      </c>
      <c r="BI57" s="11">
        <v>29270.453260000002</v>
      </c>
      <c r="BJ57" s="11">
        <v>43486.115309999972</v>
      </c>
      <c r="BK57" s="11">
        <v>31927.431430000026</v>
      </c>
      <c r="BL57" s="11">
        <v>47586</v>
      </c>
      <c r="BM57" s="11">
        <f>+BM55-BM56</f>
        <v>38866.819689999997</v>
      </c>
      <c r="BN57" s="11">
        <f>+BN55-BN56</f>
        <v>45051.180310000003</v>
      </c>
      <c r="BO57" s="11">
        <v>36005.299999999988</v>
      </c>
      <c r="BP57" s="11">
        <f t="shared" si="0"/>
        <v>29096.700000000019</v>
      </c>
      <c r="BQ57" s="11">
        <f>+BQ55-BQ56</f>
        <v>38059</v>
      </c>
      <c r="BR57" s="11">
        <f>+BR55-BR56</f>
        <v>38061</v>
      </c>
      <c r="BS57" s="11">
        <f>+BS55-BS56</f>
        <v>31142</v>
      </c>
      <c r="BT57" s="11">
        <f>+BT55-BT56</f>
        <v>37714</v>
      </c>
      <c r="BU57" s="11">
        <v>27036</v>
      </c>
      <c r="BV57" s="11">
        <v>45459</v>
      </c>
      <c r="BW57" s="11">
        <v>40093</v>
      </c>
      <c r="BX57" s="11">
        <v>44973</v>
      </c>
      <c r="BY57" s="11">
        <v>27409</v>
      </c>
      <c r="BZ57" s="11">
        <v>39759</v>
      </c>
      <c r="CA57" s="11">
        <v>42153</v>
      </c>
      <c r="CB57" s="12">
        <v>39699</v>
      </c>
      <c r="CC57" s="344"/>
      <c r="CD57" s="344"/>
      <c r="CE57" s="344"/>
      <c r="CF57" s="291"/>
      <c r="CG57" s="291"/>
    </row>
    <row r="58" spans="1:85">
      <c r="A58" s="336"/>
      <c r="B58" s="303" t="s">
        <v>371</v>
      </c>
      <c r="C58" s="304"/>
      <c r="D58" s="305"/>
      <c r="E58" s="305"/>
      <c r="F58" s="305"/>
      <c r="G58" s="305"/>
      <c r="H58" s="305"/>
      <c r="I58" s="306"/>
      <c r="J58" s="306"/>
      <c r="K58" s="306"/>
      <c r="L58" s="306"/>
      <c r="M58" s="372"/>
      <c r="N58" s="372"/>
      <c r="O58" s="372"/>
      <c r="P58" s="372"/>
      <c r="Q58" s="305">
        <v>161249</v>
      </c>
      <c r="R58" s="305">
        <v>144956</v>
      </c>
      <c r="S58" s="305">
        <v>156001</v>
      </c>
      <c r="T58" s="346">
        <v>148717</v>
      </c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373"/>
      <c r="AN58" s="373"/>
      <c r="AO58" s="373"/>
      <c r="AP58" s="373"/>
      <c r="AQ58" s="373"/>
      <c r="AR58" s="373"/>
      <c r="AS58" s="373"/>
      <c r="AT58" s="373"/>
      <c r="AU58" s="373"/>
      <c r="AV58" s="374"/>
      <c r="AW58" s="373"/>
      <c r="AX58" s="373"/>
      <c r="AY58" s="373"/>
      <c r="AZ58" s="373"/>
      <c r="BA58" s="372"/>
      <c r="BB58" s="372"/>
      <c r="BC58" s="372"/>
      <c r="BD58" s="372"/>
      <c r="BE58" s="372"/>
      <c r="BF58" s="372"/>
      <c r="BG58" s="372"/>
      <c r="BH58" s="372"/>
      <c r="BI58" s="372"/>
      <c r="BJ58" s="372"/>
      <c r="BK58" s="372"/>
      <c r="BL58" s="372"/>
      <c r="BM58" s="372"/>
      <c r="BN58" s="372"/>
      <c r="BO58" s="372"/>
      <c r="BP58" s="372"/>
      <c r="BQ58" s="305">
        <v>38055</v>
      </c>
      <c r="BR58" s="305">
        <v>38060</v>
      </c>
      <c r="BS58" s="305">
        <v>31139</v>
      </c>
      <c r="BT58" s="305">
        <v>37702</v>
      </c>
      <c r="BU58" s="305">
        <v>26597</v>
      </c>
      <c r="BV58" s="305">
        <v>44978</v>
      </c>
      <c r="BW58" s="305">
        <v>39687</v>
      </c>
      <c r="BX58" s="305">
        <v>44739</v>
      </c>
      <c r="BY58" s="305">
        <v>27154</v>
      </c>
      <c r="BZ58" s="305">
        <v>39752</v>
      </c>
      <c r="CA58" s="305">
        <v>41962</v>
      </c>
      <c r="CB58" s="346">
        <v>39849</v>
      </c>
      <c r="CC58" s="344"/>
      <c r="CD58" s="344"/>
      <c r="CE58" s="344"/>
      <c r="CF58" s="291"/>
      <c r="CG58" s="291"/>
    </row>
    <row r="59" spans="1:85">
      <c r="A59" s="336"/>
      <c r="B59" s="401" t="s">
        <v>50</v>
      </c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  <c r="T59" s="401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07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308"/>
      <c r="BH59" s="293"/>
      <c r="BI59" s="293"/>
      <c r="BJ59" s="293"/>
      <c r="BK59" s="375"/>
      <c r="BL59" s="37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344"/>
      <c r="CD59" s="344"/>
      <c r="CE59" s="291"/>
      <c r="CF59" s="291"/>
      <c r="CG59" s="291"/>
    </row>
    <row r="60" spans="1:85">
      <c r="A60" s="336"/>
      <c r="B60" s="318" t="s">
        <v>269</v>
      </c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293"/>
      <c r="P60" s="293"/>
      <c r="Q60" s="293"/>
      <c r="R60" s="293"/>
      <c r="S60" s="293"/>
      <c r="T60" s="293"/>
      <c r="U60" s="309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07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308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344"/>
      <c r="CD60" s="344"/>
      <c r="CE60" s="291"/>
      <c r="CF60" s="291"/>
      <c r="CG60" s="291"/>
    </row>
    <row r="61" spans="1:85">
      <c r="A61" s="336"/>
      <c r="B61" s="399" t="s">
        <v>270</v>
      </c>
      <c r="C61" s="399"/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07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308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344"/>
      <c r="CD61" s="344"/>
      <c r="CE61" s="291"/>
      <c r="CF61" s="291"/>
      <c r="CG61" s="291"/>
    </row>
    <row r="62" spans="1:85">
      <c r="A62" s="337"/>
      <c r="B62" s="399" t="s">
        <v>271</v>
      </c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308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344"/>
      <c r="CD62" s="344"/>
      <c r="CE62" s="291"/>
      <c r="CF62" s="291"/>
      <c r="CG62" s="291"/>
    </row>
    <row r="63" spans="1:85">
      <c r="A63" s="337"/>
      <c r="B63" s="399" t="s">
        <v>272</v>
      </c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308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344"/>
      <c r="CD63" s="344"/>
      <c r="CE63" s="291"/>
      <c r="CF63" s="291"/>
      <c r="CG63" s="291"/>
    </row>
    <row r="64" spans="1:85">
      <c r="A64" s="337"/>
      <c r="B64" s="310" t="s">
        <v>286</v>
      </c>
      <c r="C64" s="293"/>
      <c r="D64" s="293"/>
      <c r="E64" s="293"/>
      <c r="F64" s="293"/>
      <c r="G64" s="293"/>
      <c r="H64" s="293"/>
      <c r="I64" s="293"/>
      <c r="J64" s="293"/>
      <c r="K64" s="293"/>
      <c r="L64" s="376"/>
      <c r="M64" s="376"/>
      <c r="N64" s="376"/>
      <c r="O64" s="376"/>
      <c r="P64" s="376"/>
      <c r="Q64" s="376"/>
      <c r="R64" s="376"/>
      <c r="S64" s="376"/>
      <c r="T64" s="376"/>
      <c r="U64" s="376"/>
      <c r="V64" s="376"/>
      <c r="W64" s="376"/>
      <c r="X64" s="376"/>
      <c r="Y64" s="376"/>
      <c r="Z64" s="376"/>
      <c r="AA64" s="376"/>
      <c r="AB64" s="376"/>
      <c r="AC64" s="376"/>
      <c r="AD64" s="376"/>
      <c r="AE64" s="376"/>
      <c r="AF64" s="376"/>
      <c r="AG64" s="376"/>
      <c r="AH64" s="376"/>
      <c r="AI64" s="376"/>
      <c r="AJ64" s="376"/>
      <c r="AK64" s="376"/>
      <c r="AL64" s="376"/>
      <c r="AM64" s="376"/>
      <c r="AN64" s="376"/>
      <c r="AO64" s="376"/>
      <c r="AP64" s="376"/>
      <c r="AQ64" s="376"/>
      <c r="AR64" s="376"/>
      <c r="AS64" s="376"/>
      <c r="AT64" s="376"/>
      <c r="AU64" s="376"/>
      <c r="AV64" s="376"/>
      <c r="AW64" s="376"/>
      <c r="AX64" s="376"/>
      <c r="AY64" s="376"/>
      <c r="AZ64" s="376"/>
      <c r="BA64" s="376"/>
      <c r="BB64" s="376"/>
      <c r="BC64" s="376"/>
      <c r="BD64" s="376"/>
      <c r="BE64" s="376"/>
      <c r="BF64" s="376"/>
      <c r="BG64" s="376"/>
      <c r="BH64" s="376"/>
      <c r="BI64" s="376"/>
      <c r="BJ64" s="376"/>
      <c r="BK64" s="376"/>
      <c r="BL64" s="376"/>
      <c r="BM64" s="376"/>
      <c r="BN64" s="376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344"/>
      <c r="CD64" s="344"/>
      <c r="CE64" s="291"/>
      <c r="CF64" s="291"/>
      <c r="CG64" s="291"/>
    </row>
    <row r="65" spans="1:85">
      <c r="A65" s="338"/>
      <c r="B65" s="1"/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117"/>
      <c r="BK65" s="371"/>
      <c r="BL65" s="371"/>
      <c r="BM65" s="371"/>
      <c r="BN65" s="371"/>
      <c r="BO65" s="371"/>
      <c r="BP65" s="371"/>
      <c r="BQ65" s="371"/>
      <c r="BR65" s="371"/>
      <c r="BS65" s="371"/>
      <c r="BT65" s="371"/>
      <c r="BU65" s="371"/>
      <c r="BV65" s="371"/>
      <c r="BW65" s="371"/>
      <c r="BX65" s="371"/>
      <c r="BY65" s="371"/>
      <c r="BZ65" s="371"/>
      <c r="CA65" s="371"/>
      <c r="CB65" s="371"/>
      <c r="CC65" s="1"/>
      <c r="CD65" s="1"/>
      <c r="CE65" s="1"/>
      <c r="CF65" s="1"/>
      <c r="CG65" s="1"/>
    </row>
    <row r="66" spans="1:85">
      <c r="A66" s="338"/>
      <c r="B66" s="1"/>
      <c r="C66" s="371"/>
      <c r="D66" s="371"/>
      <c r="E66" s="371"/>
      <c r="F66" s="371"/>
      <c r="G66" s="371"/>
      <c r="H66" s="371"/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371"/>
      <c r="BC66" s="371"/>
      <c r="BD66" s="371"/>
      <c r="BE66" s="371"/>
      <c r="BF66" s="371"/>
      <c r="BG66" s="117"/>
      <c r="BK66" s="371"/>
      <c r="BL66" s="371"/>
      <c r="BM66" s="371"/>
      <c r="BN66" s="371"/>
      <c r="BO66" s="371"/>
      <c r="BP66" s="371"/>
      <c r="BQ66" s="371"/>
      <c r="BR66" s="371"/>
      <c r="BS66" s="371"/>
      <c r="BT66" s="371"/>
      <c r="BU66" s="371"/>
      <c r="BV66" s="371"/>
      <c r="BW66" s="371"/>
      <c r="BX66" s="371"/>
      <c r="BY66" s="371"/>
      <c r="BZ66" s="371"/>
      <c r="CA66" s="371"/>
      <c r="CB66" s="371"/>
      <c r="CC66" s="1"/>
      <c r="CD66" s="1"/>
      <c r="CE66" s="1"/>
      <c r="CF66" s="1"/>
      <c r="CG66" s="1"/>
    </row>
    <row r="67" spans="1:85">
      <c r="A67" s="338"/>
      <c r="B67" s="1"/>
      <c r="C67" s="371"/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1"/>
      <c r="AD67" s="371"/>
      <c r="AE67" s="371"/>
      <c r="AF67" s="371"/>
      <c r="AG67" s="371"/>
      <c r="AH67" s="371"/>
      <c r="AI67" s="371"/>
      <c r="AJ67" s="371"/>
      <c r="AK67" s="371"/>
      <c r="AL67" s="371"/>
      <c r="AM67" s="371"/>
      <c r="AN67" s="371"/>
      <c r="AO67" s="371"/>
      <c r="AP67" s="371"/>
      <c r="AQ67" s="371"/>
      <c r="AR67" s="371"/>
      <c r="AS67" s="371"/>
      <c r="AT67" s="371"/>
      <c r="AU67" s="371"/>
      <c r="AV67" s="371"/>
      <c r="AW67" s="371"/>
      <c r="AX67" s="371"/>
      <c r="AY67" s="371"/>
      <c r="AZ67" s="371"/>
      <c r="BA67" s="371"/>
      <c r="BB67" s="371"/>
      <c r="BC67" s="371"/>
      <c r="BD67" s="371"/>
      <c r="BE67" s="371"/>
      <c r="BF67" s="371"/>
      <c r="BG67" s="117"/>
      <c r="BK67" s="371"/>
      <c r="BL67" s="371"/>
      <c r="BM67" s="371"/>
      <c r="BN67" s="371"/>
      <c r="BO67" s="371"/>
      <c r="BP67" s="371"/>
      <c r="BQ67" s="371"/>
      <c r="BR67" s="371"/>
      <c r="BS67" s="371"/>
      <c r="BT67" s="371"/>
      <c r="BU67" s="371"/>
      <c r="BV67" s="371"/>
      <c r="BW67" s="371"/>
      <c r="BX67" s="371"/>
      <c r="BY67" s="371"/>
      <c r="BZ67" s="371"/>
      <c r="CA67" s="371"/>
      <c r="CB67" s="371"/>
      <c r="CC67" s="1"/>
      <c r="CD67" s="1"/>
      <c r="CE67" s="1"/>
      <c r="CF67" s="1"/>
      <c r="CG67" s="1"/>
    </row>
    <row r="68" spans="1:85">
      <c r="A68" s="338"/>
      <c r="B68" s="1"/>
      <c r="C68" s="371"/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71"/>
      <c r="AC68" s="371"/>
      <c r="AD68" s="371"/>
      <c r="AE68" s="371"/>
      <c r="AF68" s="371"/>
      <c r="AG68" s="371"/>
      <c r="AH68" s="371"/>
      <c r="AI68" s="371"/>
      <c r="AJ68" s="371"/>
      <c r="AK68" s="371"/>
      <c r="AL68" s="371"/>
      <c r="AM68" s="371"/>
      <c r="AN68" s="371"/>
      <c r="AO68" s="371"/>
      <c r="AP68" s="371"/>
      <c r="AQ68" s="371"/>
      <c r="AR68" s="371"/>
      <c r="AS68" s="371"/>
      <c r="AT68" s="371"/>
      <c r="AU68" s="371"/>
      <c r="AV68" s="371"/>
      <c r="AW68" s="371"/>
      <c r="AX68" s="371"/>
      <c r="AY68" s="371"/>
      <c r="AZ68" s="371"/>
      <c r="BA68" s="371"/>
      <c r="BB68" s="371"/>
      <c r="BC68" s="371"/>
      <c r="BD68" s="371"/>
      <c r="BE68" s="371"/>
      <c r="BF68" s="371"/>
      <c r="BG68" s="117"/>
      <c r="BK68" s="371"/>
      <c r="BL68" s="371"/>
      <c r="BM68" s="371"/>
      <c r="BN68" s="371"/>
      <c r="BO68" s="371"/>
      <c r="BP68" s="371"/>
      <c r="BQ68" s="371"/>
      <c r="BR68" s="371"/>
      <c r="BS68" s="371"/>
      <c r="BT68" s="371"/>
      <c r="BU68" s="371"/>
      <c r="BV68" s="371"/>
      <c r="BW68" s="371"/>
      <c r="BX68" s="371"/>
      <c r="BY68" s="371"/>
      <c r="BZ68" s="371"/>
      <c r="CA68" s="371"/>
      <c r="CB68" s="371"/>
      <c r="CC68" s="1"/>
      <c r="CD68" s="1"/>
      <c r="CE68" s="1"/>
      <c r="CF68" s="1"/>
      <c r="CG68" s="1"/>
    </row>
    <row r="69" spans="1:85">
      <c r="A69" s="338"/>
      <c r="B69" s="1"/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371"/>
      <c r="V69" s="371"/>
      <c r="W69" s="371"/>
      <c r="X69" s="371"/>
      <c r="Y69" s="371"/>
      <c r="Z69" s="371"/>
      <c r="AA69" s="371"/>
      <c r="AB69" s="371"/>
      <c r="AC69" s="371"/>
      <c r="AD69" s="371"/>
      <c r="AE69" s="371"/>
      <c r="AF69" s="371"/>
      <c r="AG69" s="371"/>
      <c r="AH69" s="371"/>
      <c r="AI69" s="371"/>
      <c r="AJ69" s="371"/>
      <c r="AK69" s="371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371"/>
      <c r="AW69" s="371"/>
      <c r="AX69" s="371"/>
      <c r="AY69" s="371"/>
      <c r="AZ69" s="371"/>
      <c r="BA69" s="371"/>
      <c r="BB69" s="371"/>
      <c r="BC69" s="371"/>
      <c r="BD69" s="371"/>
      <c r="BE69" s="371"/>
      <c r="BF69" s="371"/>
      <c r="BG69" s="117"/>
      <c r="BK69" s="371"/>
      <c r="BL69" s="371"/>
      <c r="BM69" s="371"/>
      <c r="BN69" s="371"/>
      <c r="BO69" s="371"/>
      <c r="BP69" s="371"/>
      <c r="BQ69" s="371"/>
      <c r="BR69" s="371"/>
      <c r="BS69" s="371"/>
      <c r="BT69" s="371"/>
      <c r="BU69" s="371"/>
      <c r="BV69" s="371"/>
      <c r="BW69" s="371"/>
      <c r="BX69" s="371"/>
      <c r="BY69" s="371"/>
      <c r="BZ69" s="371"/>
      <c r="CA69" s="371"/>
      <c r="CB69" s="371"/>
      <c r="CC69" s="1"/>
      <c r="CD69" s="1"/>
      <c r="CE69" s="1"/>
      <c r="CF69" s="1"/>
      <c r="CG69" s="1"/>
    </row>
  </sheetData>
  <mergeCells count="6">
    <mergeCell ref="AV3:CA3"/>
    <mergeCell ref="B63:T63"/>
    <mergeCell ref="C3:T3"/>
    <mergeCell ref="B59:T59"/>
    <mergeCell ref="B61:T61"/>
    <mergeCell ref="B62:T6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BP63"/>
  <sheetViews>
    <sheetView topLeftCell="A3" zoomScale="110" zoomScaleNormal="110" workbookViewId="0">
      <pane ySplit="2" topLeftCell="A5" activePane="bottomLeft" state="frozen"/>
      <selection activeCell="A3" sqref="A3"/>
      <selection pane="bottomLeft" activeCell="Q14" sqref="Q14"/>
    </sheetView>
  </sheetViews>
  <sheetFormatPr defaultColWidth="9" defaultRowHeight="13.8" outlineLevelRow="1" outlineLevelCol="1"/>
  <cols>
    <col min="1" max="1" width="3.59765625" customWidth="1"/>
    <col min="2" max="2" width="50.19921875" customWidth="1"/>
    <col min="3" max="14" width="9" hidden="1" customWidth="1" outlineLevel="1"/>
    <col min="15" max="15" width="9" customWidth="1" collapsed="1"/>
    <col min="16" max="20" width="9" customWidth="1"/>
    <col min="21" max="30" width="7.59765625" hidden="1" customWidth="1" outlineLevel="1"/>
    <col min="31" max="31" width="7.59765625" customWidth="1" collapsed="1"/>
    <col min="32" max="36" width="7.59765625" customWidth="1"/>
    <col min="37" max="46" width="7.59765625" hidden="1" customWidth="1" outlineLevel="1"/>
    <col min="47" max="47" width="7.59765625" style="127" customWidth="1" collapsed="1"/>
    <col min="48" max="52" width="7.59765625" style="127" customWidth="1"/>
    <col min="53" max="55" width="7.59765625" hidden="1" customWidth="1" outlineLevel="1"/>
    <col min="56" max="56" width="6.69921875" hidden="1" customWidth="1" outlineLevel="1"/>
    <col min="57" max="59" width="8" hidden="1" customWidth="1" outlineLevel="1"/>
    <col min="60" max="61" width="8.09765625" hidden="1" customWidth="1" outlineLevel="1"/>
    <col min="62" max="62" width="8.09765625" customWidth="1" collapsed="1"/>
  </cols>
  <sheetData>
    <row r="1" spans="1:68" ht="57" customHeight="1">
      <c r="A1" s="5"/>
      <c r="B1" s="5"/>
      <c r="C1" s="5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3"/>
      <c r="V1" s="33"/>
      <c r="W1" s="33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5"/>
      <c r="AL1" s="5"/>
      <c r="AM1" s="5"/>
      <c r="AN1" s="34"/>
      <c r="AO1" s="34"/>
      <c r="AP1" s="34"/>
      <c r="AQ1" s="34"/>
      <c r="AR1" s="34"/>
      <c r="AS1" s="34"/>
      <c r="AT1" s="34"/>
      <c r="AU1" s="126"/>
      <c r="AV1" s="126"/>
      <c r="AW1" s="126"/>
      <c r="AX1" s="126"/>
      <c r="AY1" s="126"/>
      <c r="AZ1" s="126"/>
      <c r="BA1" s="5"/>
      <c r="BB1" s="5"/>
      <c r="BC1" s="34"/>
      <c r="BD1" s="34"/>
      <c r="BE1" s="34"/>
      <c r="BF1" s="34"/>
      <c r="BG1" s="34"/>
      <c r="BH1" s="34"/>
    </row>
    <row r="2" spans="1:68">
      <c r="A2" s="5"/>
      <c r="B2" s="5"/>
      <c r="C2" s="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5"/>
      <c r="AL2" s="5"/>
      <c r="AM2" s="5"/>
      <c r="AN2" s="34"/>
      <c r="AO2" s="34"/>
      <c r="AP2" s="34"/>
      <c r="AQ2" s="34"/>
      <c r="AR2" s="34"/>
      <c r="AS2" s="34"/>
      <c r="AT2" s="34"/>
      <c r="AU2" s="126"/>
      <c r="AV2" s="126"/>
      <c r="AW2" s="126"/>
      <c r="AX2" s="126"/>
      <c r="AY2" s="126"/>
      <c r="AZ2" s="126"/>
      <c r="BA2" s="5"/>
      <c r="BB2" s="5"/>
      <c r="BC2" s="34"/>
      <c r="BD2" s="34"/>
      <c r="BE2" s="34"/>
      <c r="BF2" s="34"/>
      <c r="BG2" s="34"/>
      <c r="BH2" s="34"/>
    </row>
    <row r="3" spans="1:68" ht="34.5" customHeight="1">
      <c r="A3" s="5"/>
      <c r="B3" s="403" t="s">
        <v>85</v>
      </c>
      <c r="C3" s="405" t="s">
        <v>146</v>
      </c>
      <c r="D3" s="406"/>
      <c r="E3" s="406"/>
      <c r="F3" s="406"/>
      <c r="G3" s="406"/>
      <c r="H3" s="406"/>
      <c r="I3" s="406"/>
      <c r="J3" s="407"/>
      <c r="K3" s="286" t="s">
        <v>146</v>
      </c>
      <c r="L3" s="287"/>
      <c r="M3" s="287"/>
      <c r="N3" s="287"/>
      <c r="O3" s="410" t="s">
        <v>314</v>
      </c>
      <c r="P3" s="410"/>
      <c r="Q3" s="410"/>
      <c r="R3" s="410"/>
      <c r="S3" s="410"/>
      <c r="T3" s="411"/>
      <c r="U3" s="412" t="s">
        <v>86</v>
      </c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1"/>
      <c r="AK3" s="408" t="s">
        <v>87</v>
      </c>
      <c r="AL3" s="408"/>
      <c r="AM3" s="408"/>
      <c r="AN3" s="408"/>
      <c r="AO3" s="408"/>
      <c r="AP3" s="408"/>
      <c r="AQ3" s="408"/>
      <c r="AR3" s="408"/>
      <c r="AS3" s="408"/>
      <c r="AT3" s="408"/>
      <c r="AU3" s="408"/>
      <c r="AV3" s="408"/>
      <c r="AW3" s="408"/>
      <c r="AX3" s="408"/>
      <c r="AY3" s="408"/>
      <c r="AZ3" s="409"/>
      <c r="BA3" s="413" t="s">
        <v>88</v>
      </c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8"/>
      <c r="BM3" s="408"/>
      <c r="BN3" s="408"/>
      <c r="BO3" s="408"/>
    </row>
    <row r="4" spans="1:68">
      <c r="A4" s="5"/>
      <c r="B4" s="404"/>
      <c r="C4" s="137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121">
        <v>2015</v>
      </c>
      <c r="L4" s="225">
        <v>2016</v>
      </c>
      <c r="M4" s="226">
        <v>2017</v>
      </c>
      <c r="N4" s="226">
        <v>2018</v>
      </c>
      <c r="O4" s="226" t="s">
        <v>290</v>
      </c>
      <c r="P4" s="283" t="s">
        <v>291</v>
      </c>
      <c r="Q4" s="322">
        <v>2021</v>
      </c>
      <c r="R4" s="354">
        <v>2022</v>
      </c>
      <c r="S4" s="359">
        <v>2023</v>
      </c>
      <c r="T4" s="284">
        <v>2024</v>
      </c>
      <c r="U4" s="210">
        <v>2009</v>
      </c>
      <c r="V4" s="205">
        <v>2010</v>
      </c>
      <c r="W4" s="205">
        <v>2011</v>
      </c>
      <c r="X4" s="206">
        <v>2012</v>
      </c>
      <c r="Y4" s="206">
        <v>2013</v>
      </c>
      <c r="Z4" s="206">
        <v>2014</v>
      </c>
      <c r="AA4" s="206">
        <v>2015</v>
      </c>
      <c r="AB4" s="206">
        <v>2016</v>
      </c>
      <c r="AC4" s="206">
        <v>2017</v>
      </c>
      <c r="AD4" s="206">
        <v>2018</v>
      </c>
      <c r="AE4" s="206">
        <v>2019</v>
      </c>
      <c r="AF4" s="238" t="s">
        <v>292</v>
      </c>
      <c r="AG4" s="315" t="s">
        <v>312</v>
      </c>
      <c r="AH4" s="341">
        <v>2022</v>
      </c>
      <c r="AI4" s="369">
        <v>2023</v>
      </c>
      <c r="AJ4" s="342">
        <v>2024</v>
      </c>
      <c r="AK4" s="315">
        <v>2009</v>
      </c>
      <c r="AL4" s="8">
        <v>2010</v>
      </c>
      <c r="AM4" s="8">
        <v>2011</v>
      </c>
      <c r="AN4" s="9">
        <v>2012</v>
      </c>
      <c r="AO4" s="9">
        <v>2013</v>
      </c>
      <c r="AP4" s="9">
        <v>2014</v>
      </c>
      <c r="AQ4" s="82">
        <v>2015</v>
      </c>
      <c r="AR4" s="254">
        <v>2016</v>
      </c>
      <c r="AS4" s="255">
        <v>2017</v>
      </c>
      <c r="AT4" s="255">
        <v>2018</v>
      </c>
      <c r="AU4" s="256">
        <v>2019</v>
      </c>
      <c r="AV4" s="256" t="s">
        <v>293</v>
      </c>
      <c r="AW4" s="317">
        <v>2021</v>
      </c>
      <c r="AX4" s="349">
        <v>2022</v>
      </c>
      <c r="AY4" s="369">
        <v>2023</v>
      </c>
      <c r="AZ4" s="350">
        <v>2024</v>
      </c>
      <c r="BA4" s="348">
        <v>2010</v>
      </c>
      <c r="BB4" s="349">
        <v>2011</v>
      </c>
      <c r="BC4" s="349">
        <v>2012</v>
      </c>
      <c r="BD4" s="349">
        <v>2013</v>
      </c>
      <c r="BE4" s="349">
        <v>2014</v>
      </c>
      <c r="BF4" s="350">
        <v>2015</v>
      </c>
      <c r="BG4" s="233">
        <v>2016</v>
      </c>
      <c r="BH4" s="234">
        <v>2017</v>
      </c>
      <c r="BI4" s="234">
        <v>2018</v>
      </c>
      <c r="BJ4" s="235">
        <v>2019</v>
      </c>
      <c r="BK4" s="312" t="s">
        <v>293</v>
      </c>
      <c r="BL4" s="313">
        <v>2021</v>
      </c>
      <c r="BM4" s="343">
        <v>2022</v>
      </c>
      <c r="BN4" s="360">
        <v>2023</v>
      </c>
      <c r="BO4" s="343">
        <v>2024</v>
      </c>
    </row>
    <row r="5" spans="1:68" s="1" customFormat="1">
      <c r="A5" s="143"/>
      <c r="B5" s="144" t="s">
        <v>89</v>
      </c>
      <c r="C5" s="44">
        <v>139971</v>
      </c>
      <c r="D5" s="44">
        <v>55470</v>
      </c>
      <c r="E5" s="44">
        <v>71108</v>
      </c>
      <c r="F5" s="44">
        <v>90042</v>
      </c>
      <c r="G5" s="44">
        <v>129986</v>
      </c>
      <c r="H5" s="44">
        <v>4341</v>
      </c>
      <c r="I5" s="44">
        <v>172385</v>
      </c>
      <c r="J5" s="44">
        <v>161669</v>
      </c>
      <c r="K5" s="44">
        <v>93090</v>
      </c>
      <c r="L5" s="184">
        <v>205814</v>
      </c>
      <c r="M5" s="26">
        <v>159391</v>
      </c>
      <c r="N5" s="11">
        <v>136482</v>
      </c>
      <c r="O5" s="229">
        <v>191087</v>
      </c>
      <c r="P5" s="11">
        <v>231374.56741939671</v>
      </c>
      <c r="Q5" s="13">
        <v>53089</v>
      </c>
      <c r="R5" s="13">
        <v>216214</v>
      </c>
      <c r="S5" s="13">
        <v>146383</v>
      </c>
      <c r="T5" s="252">
        <v>146487</v>
      </c>
      <c r="U5" s="13">
        <v>28402</v>
      </c>
      <c r="V5" s="13">
        <v>45412</v>
      </c>
      <c r="W5" s="13">
        <v>53737</v>
      </c>
      <c r="X5" s="13">
        <v>-64027</v>
      </c>
      <c r="Y5" s="13">
        <v>110427</v>
      </c>
      <c r="Z5" s="13">
        <v>83621</v>
      </c>
      <c r="AA5" s="13">
        <v>64892</v>
      </c>
      <c r="AB5" s="229">
        <v>147114</v>
      </c>
      <c r="AC5" s="13">
        <v>36847</v>
      </c>
      <c r="AD5" s="13">
        <v>88759</v>
      </c>
      <c r="AE5" s="13">
        <v>137745</v>
      </c>
      <c r="AF5" s="11">
        <v>138622</v>
      </c>
      <c r="AG5" s="13">
        <v>84429.040260000009</v>
      </c>
      <c r="AH5" s="13">
        <v>165127</v>
      </c>
      <c r="AI5" s="13">
        <v>91552.228300000002</v>
      </c>
      <c r="AJ5" s="252">
        <v>94669</v>
      </c>
      <c r="AK5" s="13">
        <v>50622</v>
      </c>
      <c r="AL5" s="13">
        <v>64751</v>
      </c>
      <c r="AM5" s="13">
        <v>78187</v>
      </c>
      <c r="AN5" s="13">
        <v>-20063</v>
      </c>
      <c r="AO5" s="13">
        <v>125427</v>
      </c>
      <c r="AP5" s="13">
        <v>119967</v>
      </c>
      <c r="AQ5" s="13">
        <v>61367</v>
      </c>
      <c r="AR5" s="229">
        <v>169036</v>
      </c>
      <c r="AS5" s="13">
        <v>96329</v>
      </c>
      <c r="AT5" s="13">
        <v>96556</v>
      </c>
      <c r="AU5" s="11">
        <v>160201</v>
      </c>
      <c r="AV5" s="11">
        <v>187543.90785351198</v>
      </c>
      <c r="AW5" s="11">
        <v>-6144.9109000000099</v>
      </c>
      <c r="AX5" s="13">
        <v>196012</v>
      </c>
      <c r="AY5" s="13">
        <v>119641</v>
      </c>
      <c r="AZ5" s="252">
        <v>118098</v>
      </c>
      <c r="BA5" s="229">
        <v>15716</v>
      </c>
      <c r="BB5" s="13">
        <v>24928</v>
      </c>
      <c r="BC5" s="13">
        <v>-47841</v>
      </c>
      <c r="BD5" s="13">
        <v>78501</v>
      </c>
      <c r="BE5" s="13">
        <v>61120</v>
      </c>
      <c r="BF5" s="13">
        <v>-6568</v>
      </c>
      <c r="BG5" s="229">
        <v>123768</v>
      </c>
      <c r="BH5" s="13">
        <v>-65186</v>
      </c>
      <c r="BI5" s="13">
        <v>32981</v>
      </c>
      <c r="BJ5" s="11">
        <v>102402</v>
      </c>
      <c r="BK5" s="11">
        <v>67120.85411</v>
      </c>
      <c r="BL5" s="11">
        <v>95616</v>
      </c>
      <c r="BM5" s="11">
        <v>150663</v>
      </c>
      <c r="BN5" s="11">
        <v>138576.99793000001</v>
      </c>
      <c r="BO5" s="12">
        <v>74263</v>
      </c>
      <c r="BP5" s="239"/>
    </row>
    <row r="6" spans="1:68" s="1" customFormat="1">
      <c r="A6" s="145"/>
      <c r="B6" s="92" t="s">
        <v>90</v>
      </c>
      <c r="C6" s="31">
        <v>175430</v>
      </c>
      <c r="D6" s="31">
        <v>99527</v>
      </c>
      <c r="E6" s="31">
        <v>91309</v>
      </c>
      <c r="F6" s="31">
        <v>110104</v>
      </c>
      <c r="G6" s="31">
        <v>152444</v>
      </c>
      <c r="H6" s="31">
        <v>36749</v>
      </c>
      <c r="I6" s="31">
        <v>192195</v>
      </c>
      <c r="J6" s="31">
        <v>176901</v>
      </c>
      <c r="K6" s="31">
        <v>110050</v>
      </c>
      <c r="L6" s="30">
        <v>226899</v>
      </c>
      <c r="M6" s="31">
        <v>216423</v>
      </c>
      <c r="N6" s="15">
        <v>178232</v>
      </c>
      <c r="O6" s="196">
        <v>233054</v>
      </c>
      <c r="P6" s="15">
        <v>264222.56741939671</v>
      </c>
      <c r="Q6" s="15">
        <v>89677</v>
      </c>
      <c r="R6" s="15">
        <v>261121</v>
      </c>
      <c r="S6" s="15">
        <v>174339</v>
      </c>
      <c r="T6" s="16">
        <v>172667</v>
      </c>
      <c r="U6" s="15">
        <v>32736</v>
      </c>
      <c r="V6" s="15">
        <v>54889</v>
      </c>
      <c r="W6" s="15">
        <v>63266</v>
      </c>
      <c r="X6" s="15">
        <v>-47450</v>
      </c>
      <c r="Y6" s="15">
        <v>125446</v>
      </c>
      <c r="Z6" s="15">
        <v>90835</v>
      </c>
      <c r="AA6" s="15">
        <v>66762</v>
      </c>
      <c r="AB6" s="196">
        <v>160076</v>
      </c>
      <c r="AC6" s="15">
        <v>82747</v>
      </c>
      <c r="AD6" s="15">
        <v>113121</v>
      </c>
      <c r="AE6" s="15">
        <v>156357</v>
      </c>
      <c r="AF6" s="15">
        <v>158594</v>
      </c>
      <c r="AG6" s="15">
        <v>105294.04026000001</v>
      </c>
      <c r="AH6" s="15">
        <v>190336</v>
      </c>
      <c r="AI6" s="15">
        <v>110874.2283</v>
      </c>
      <c r="AJ6" s="16">
        <v>112568</v>
      </c>
      <c r="AK6" s="15">
        <v>61232</v>
      </c>
      <c r="AL6" s="15">
        <v>78606</v>
      </c>
      <c r="AM6" s="15">
        <v>92968</v>
      </c>
      <c r="AN6" s="15">
        <v>3527</v>
      </c>
      <c r="AO6" s="15">
        <v>142647</v>
      </c>
      <c r="AP6" s="15">
        <v>130504</v>
      </c>
      <c r="AQ6" s="15">
        <v>72793</v>
      </c>
      <c r="AR6" s="196">
        <v>185821</v>
      </c>
      <c r="AS6" s="15">
        <v>151000</v>
      </c>
      <c r="AT6" s="15">
        <v>132131</v>
      </c>
      <c r="AU6" s="15">
        <v>191719</v>
      </c>
      <c r="AV6" s="15">
        <v>210841.90785351198</v>
      </c>
      <c r="AW6" s="15">
        <v>22801.989099999992</v>
      </c>
      <c r="AX6" s="15">
        <v>231307</v>
      </c>
      <c r="AY6" s="15">
        <v>147673.8901225735</v>
      </c>
      <c r="AZ6" s="16">
        <v>136205</v>
      </c>
      <c r="BA6" s="196">
        <v>21782</v>
      </c>
      <c r="BB6" s="15">
        <v>28740</v>
      </c>
      <c r="BC6" s="15">
        <v>-41983</v>
      </c>
      <c r="BD6" s="15">
        <v>90621</v>
      </c>
      <c r="BE6" s="15">
        <v>64933</v>
      </c>
      <c r="BF6" s="15">
        <v>-1792</v>
      </c>
      <c r="BG6" s="196">
        <v>131857</v>
      </c>
      <c r="BH6" s="15">
        <v>-36875</v>
      </c>
      <c r="BI6" s="15">
        <v>49032</v>
      </c>
      <c r="BJ6" s="15">
        <v>111518</v>
      </c>
      <c r="BK6" s="15">
        <v>77608.85411</v>
      </c>
      <c r="BL6" s="15">
        <v>104107</v>
      </c>
      <c r="BM6" s="15">
        <v>160361</v>
      </c>
      <c r="BN6" s="15">
        <v>148350.99793000001</v>
      </c>
      <c r="BO6" s="16">
        <v>83120.619548807881</v>
      </c>
      <c r="BP6" s="239"/>
    </row>
    <row r="7" spans="1:68" s="1" customFormat="1">
      <c r="A7" s="145"/>
      <c r="B7" s="92" t="s">
        <v>91</v>
      </c>
      <c r="C7" s="31">
        <v>-35459</v>
      </c>
      <c r="D7" s="31">
        <v>-44057</v>
      </c>
      <c r="E7" s="31">
        <v>-20201</v>
      </c>
      <c r="F7" s="31">
        <v>-20062</v>
      </c>
      <c r="G7" s="31">
        <v>-22458</v>
      </c>
      <c r="H7" s="31">
        <v>-32408</v>
      </c>
      <c r="I7" s="31">
        <v>-19810</v>
      </c>
      <c r="J7" s="31">
        <v>-15232</v>
      </c>
      <c r="K7" s="31">
        <v>-16960</v>
      </c>
      <c r="L7" s="30">
        <v>-21085</v>
      </c>
      <c r="M7" s="31">
        <v>-57032</v>
      </c>
      <c r="N7" s="15">
        <v>-41684</v>
      </c>
      <c r="O7" s="196">
        <v>-41967</v>
      </c>
      <c r="P7" s="15">
        <v>-32848</v>
      </c>
      <c r="Q7" s="15">
        <v>-36588</v>
      </c>
      <c r="R7" s="15">
        <v>-44907</v>
      </c>
      <c r="S7" s="15">
        <v>-27956</v>
      </c>
      <c r="T7" s="16">
        <v>-26180</v>
      </c>
      <c r="U7" s="15">
        <v>-4334</v>
      </c>
      <c r="V7" s="15">
        <v>-9477</v>
      </c>
      <c r="W7" s="15">
        <v>-9529</v>
      </c>
      <c r="X7" s="15">
        <v>-16577</v>
      </c>
      <c r="Y7" s="15">
        <v>-15019</v>
      </c>
      <c r="Z7" s="15">
        <v>-7214</v>
      </c>
      <c r="AA7" s="15">
        <v>-1870</v>
      </c>
      <c r="AB7" s="196">
        <v>-12962</v>
      </c>
      <c r="AC7" s="15">
        <v>-31408</v>
      </c>
      <c r="AD7" s="15">
        <v>-24362</v>
      </c>
      <c r="AE7" s="15">
        <v>-18612</v>
      </c>
      <c r="AF7" s="15">
        <v>-19972</v>
      </c>
      <c r="AG7" s="15">
        <v>-20865</v>
      </c>
      <c r="AH7" s="15">
        <v>-25209</v>
      </c>
      <c r="AI7" s="15">
        <v>-19322</v>
      </c>
      <c r="AJ7" s="16">
        <v>-17899</v>
      </c>
      <c r="AK7" s="15">
        <v>-10610</v>
      </c>
      <c r="AL7" s="15">
        <v>-13855</v>
      </c>
      <c r="AM7" s="15">
        <v>-14781</v>
      </c>
      <c r="AN7" s="15">
        <v>-23590</v>
      </c>
      <c r="AO7" s="15">
        <v>-17220</v>
      </c>
      <c r="AP7" s="15">
        <v>-10537</v>
      </c>
      <c r="AQ7" s="15">
        <v>-11426</v>
      </c>
      <c r="AR7" s="196">
        <v>-16785</v>
      </c>
      <c r="AS7" s="15">
        <v>-40178</v>
      </c>
      <c r="AT7" s="15">
        <v>-35575</v>
      </c>
      <c r="AU7" s="15">
        <v>-31518</v>
      </c>
      <c r="AV7" s="15">
        <v>-23298</v>
      </c>
      <c r="AW7" s="15">
        <v>-28946.9</v>
      </c>
      <c r="AX7" s="15">
        <v>-35295</v>
      </c>
      <c r="AY7" s="15">
        <v>-28033</v>
      </c>
      <c r="AZ7" s="16">
        <v>-18107</v>
      </c>
      <c r="BA7" s="196">
        <v>-6066</v>
      </c>
      <c r="BB7" s="15">
        <v>-3812</v>
      </c>
      <c r="BC7" s="15">
        <v>-5858</v>
      </c>
      <c r="BD7" s="15">
        <v>-12120</v>
      </c>
      <c r="BE7" s="15">
        <v>-3813</v>
      </c>
      <c r="BF7" s="15">
        <v>-4776</v>
      </c>
      <c r="BG7" s="196">
        <v>-8089</v>
      </c>
      <c r="BH7" s="15">
        <v>-17660</v>
      </c>
      <c r="BI7" s="15">
        <v>-16051</v>
      </c>
      <c r="BJ7" s="15">
        <v>-9116</v>
      </c>
      <c r="BK7" s="15">
        <v>-10488</v>
      </c>
      <c r="BL7" s="15">
        <v>-8491</v>
      </c>
      <c r="BM7" s="15">
        <v>-9698</v>
      </c>
      <c r="BN7" s="15">
        <v>-9774</v>
      </c>
      <c r="BO7" s="16">
        <v>-8857.8150000000005</v>
      </c>
      <c r="BP7" s="239"/>
    </row>
    <row r="8" spans="1:68" s="1" customFormat="1">
      <c r="A8" s="145"/>
      <c r="B8" s="135" t="s">
        <v>92</v>
      </c>
      <c r="C8" s="26">
        <v>-153667</v>
      </c>
      <c r="D8" s="26">
        <v>131153</v>
      </c>
      <c r="E8" s="26">
        <v>183882</v>
      </c>
      <c r="F8" s="26">
        <v>130190</v>
      </c>
      <c r="G8" s="26">
        <v>18528</v>
      </c>
      <c r="H8" s="26">
        <v>-36230</v>
      </c>
      <c r="I8" s="26">
        <v>-74813</v>
      </c>
      <c r="J8" s="26">
        <v>-23146</v>
      </c>
      <c r="K8" s="26">
        <v>-14631</v>
      </c>
      <c r="L8" s="184">
        <v>-14456</v>
      </c>
      <c r="M8" s="26">
        <v>-186629</v>
      </c>
      <c r="N8" s="11">
        <v>-84170</v>
      </c>
      <c r="O8" s="251">
        <v>48448</v>
      </c>
      <c r="P8" s="11">
        <v>4918.4674000001978</v>
      </c>
      <c r="Q8" s="11">
        <v>-3731</v>
      </c>
      <c r="R8" s="11">
        <v>183727</v>
      </c>
      <c r="S8" s="11">
        <v>-157287</v>
      </c>
      <c r="T8" s="12">
        <v>-127293</v>
      </c>
      <c r="U8" s="11">
        <v>35127</v>
      </c>
      <c r="V8" s="11">
        <v>46045</v>
      </c>
      <c r="W8" s="11">
        <v>27649</v>
      </c>
      <c r="X8" s="11">
        <v>-81771</v>
      </c>
      <c r="Y8" s="11">
        <v>-61388</v>
      </c>
      <c r="Z8" s="11">
        <v>-14043</v>
      </c>
      <c r="AA8" s="11">
        <v>-3424</v>
      </c>
      <c r="AB8" s="251">
        <v>-2081</v>
      </c>
      <c r="AC8" s="11">
        <v>1810</v>
      </c>
      <c r="AD8" s="11">
        <v>-78853</v>
      </c>
      <c r="AE8" s="11">
        <v>158341</v>
      </c>
      <c r="AF8" s="11">
        <v>-1548</v>
      </c>
      <c r="AG8" s="11">
        <v>-211879.19646000001</v>
      </c>
      <c r="AH8" s="11">
        <v>57280</v>
      </c>
      <c r="AI8" s="11">
        <v>-90935.859690000012</v>
      </c>
      <c r="AJ8" s="12">
        <v>49712</v>
      </c>
      <c r="AK8" s="11">
        <v>158101</v>
      </c>
      <c r="AL8" s="11">
        <v>106016</v>
      </c>
      <c r="AM8" s="11">
        <v>24663</v>
      </c>
      <c r="AN8" s="11">
        <v>-31202</v>
      </c>
      <c r="AO8" s="11">
        <v>-73475</v>
      </c>
      <c r="AP8" s="11">
        <v>-16527</v>
      </c>
      <c r="AQ8" s="11">
        <v>-4484</v>
      </c>
      <c r="AR8" s="251">
        <v>-2868</v>
      </c>
      <c r="AS8" s="11">
        <v>-94241</v>
      </c>
      <c r="AT8" s="11">
        <v>-66087</v>
      </c>
      <c r="AU8" s="11">
        <v>46955</v>
      </c>
      <c r="AV8" s="11">
        <v>50444.116870000027</v>
      </c>
      <c r="AW8" s="11">
        <v>32640.859472400043</v>
      </c>
      <c r="AX8" s="11">
        <v>115489</v>
      </c>
      <c r="AY8" s="11">
        <v>-228036.06975999998</v>
      </c>
      <c r="AZ8" s="12">
        <v>-38030</v>
      </c>
      <c r="BA8" s="251">
        <v>44832</v>
      </c>
      <c r="BB8" s="11">
        <v>-773</v>
      </c>
      <c r="BC8" s="11">
        <v>-70950</v>
      </c>
      <c r="BD8" s="11">
        <v>-60408</v>
      </c>
      <c r="BE8" s="11">
        <v>-14076</v>
      </c>
      <c r="BF8" s="11">
        <v>-3304</v>
      </c>
      <c r="BG8" s="251">
        <v>127</v>
      </c>
      <c r="BH8" s="11">
        <v>-81801</v>
      </c>
      <c r="BI8" s="11">
        <v>44577</v>
      </c>
      <c r="BJ8" s="11">
        <v>14476</v>
      </c>
      <c r="BK8" s="11">
        <v>75979.143240000005</v>
      </c>
      <c r="BL8" s="11">
        <v>-132865.46356</v>
      </c>
      <c r="BM8" s="11">
        <v>-43574</v>
      </c>
      <c r="BN8" s="11">
        <v>-149941</v>
      </c>
      <c r="BO8" s="12">
        <v>-5598</v>
      </c>
      <c r="BP8" s="239"/>
    </row>
    <row r="9" spans="1:68" s="1" customFormat="1" ht="15.6">
      <c r="A9" s="146"/>
      <c r="B9" s="92" t="s">
        <v>223</v>
      </c>
      <c r="C9" s="31">
        <v>-12944</v>
      </c>
      <c r="D9" s="31">
        <v>-11588</v>
      </c>
      <c r="E9" s="31">
        <v>-13239</v>
      </c>
      <c r="F9" s="31">
        <v>-8331</v>
      </c>
      <c r="G9" s="31">
        <v>-20717</v>
      </c>
      <c r="H9" s="31">
        <v>-13482</v>
      </c>
      <c r="I9" s="31">
        <v>-13980</v>
      </c>
      <c r="J9" s="31">
        <v>-12013</v>
      </c>
      <c r="K9" s="31">
        <v>-23891</v>
      </c>
      <c r="L9" s="30">
        <v>-13699</v>
      </c>
      <c r="M9" s="31">
        <v>-10263</v>
      </c>
      <c r="N9" s="15">
        <v>-12955</v>
      </c>
      <c r="O9" s="196">
        <v>-9236.6450200000018</v>
      </c>
      <c r="P9" s="15">
        <v>-13412.80802</v>
      </c>
      <c r="Q9" s="15">
        <v>-12091</v>
      </c>
      <c r="R9" s="15">
        <v>-25661</v>
      </c>
      <c r="S9" s="15">
        <v>-23673</v>
      </c>
      <c r="T9" s="16">
        <v>-10205.316719999999</v>
      </c>
      <c r="U9" s="15">
        <v>-6098</v>
      </c>
      <c r="V9" s="15">
        <v>-2780</v>
      </c>
      <c r="W9" s="15">
        <v>-4299</v>
      </c>
      <c r="X9" s="15">
        <v>-9359</v>
      </c>
      <c r="Y9" s="15">
        <v>-2813</v>
      </c>
      <c r="Z9" s="15">
        <v>-2219</v>
      </c>
      <c r="AA9" s="15">
        <v>-2592</v>
      </c>
      <c r="AB9" s="196">
        <v>-4289</v>
      </c>
      <c r="AC9" s="15">
        <v>-5302</v>
      </c>
      <c r="AD9" s="15">
        <v>-4135</v>
      </c>
      <c r="AE9" s="15">
        <v>-1909</v>
      </c>
      <c r="AF9" s="15">
        <v>-5295</v>
      </c>
      <c r="AG9" s="15">
        <v>-6461</v>
      </c>
      <c r="AH9" s="15">
        <v>-5732</v>
      </c>
      <c r="AI9" s="15">
        <v>-12277</v>
      </c>
      <c r="AJ9" s="16">
        <v>-4686.3167199999998</v>
      </c>
      <c r="AK9" s="15">
        <v>-7789</v>
      </c>
      <c r="AL9" s="15">
        <v>-3413</v>
      </c>
      <c r="AM9" s="15">
        <v>-14139</v>
      </c>
      <c r="AN9" s="15">
        <v>-11486</v>
      </c>
      <c r="AO9" s="15">
        <v>-6086</v>
      </c>
      <c r="AP9" s="15">
        <v>-7032</v>
      </c>
      <c r="AQ9" s="15">
        <v>-6404</v>
      </c>
      <c r="AR9" s="196">
        <v>-5922</v>
      </c>
      <c r="AS9" s="15">
        <v>-6906</v>
      </c>
      <c r="AT9" s="15">
        <v>-7676</v>
      </c>
      <c r="AU9" s="15">
        <v>-2378</v>
      </c>
      <c r="AV9" s="15">
        <v>-6950.1599299999998</v>
      </c>
      <c r="AW9" s="15">
        <v>-7312</v>
      </c>
      <c r="AX9" s="15">
        <v>-12534</v>
      </c>
      <c r="AY9" s="15">
        <v>-16615</v>
      </c>
      <c r="AZ9" s="16">
        <v>-6131.3167199999998</v>
      </c>
      <c r="BA9" s="196">
        <v>-1310</v>
      </c>
      <c r="BB9" s="15">
        <v>-644</v>
      </c>
      <c r="BC9" s="15">
        <v>-655</v>
      </c>
      <c r="BD9" s="15">
        <v>-670</v>
      </c>
      <c r="BE9" s="15">
        <v>-841</v>
      </c>
      <c r="BF9" s="15">
        <v>-213</v>
      </c>
      <c r="BG9" s="196">
        <v>-1400</v>
      </c>
      <c r="BH9" s="15">
        <v>-4675</v>
      </c>
      <c r="BI9" s="15">
        <v>-2310</v>
      </c>
      <c r="BJ9" s="15">
        <v>-1233</v>
      </c>
      <c r="BK9" s="15">
        <v>-4113</v>
      </c>
      <c r="BL9" s="15">
        <v>-1753</v>
      </c>
      <c r="BM9" s="15">
        <v>-4095</v>
      </c>
      <c r="BN9" s="15">
        <v>-3971</v>
      </c>
      <c r="BO9" s="16">
        <v>-4356.3167199999998</v>
      </c>
      <c r="BP9" s="239"/>
    </row>
    <row r="10" spans="1:68" s="1" customFormat="1">
      <c r="A10" s="147"/>
      <c r="B10" s="92" t="s">
        <v>224</v>
      </c>
      <c r="C10" s="31">
        <v>-3266</v>
      </c>
      <c r="D10" s="31">
        <v>-7497</v>
      </c>
      <c r="E10" s="31">
        <v>-4629</v>
      </c>
      <c r="F10" s="31">
        <v>-28351</v>
      </c>
      <c r="G10" s="31">
        <v>-4579</v>
      </c>
      <c r="H10" s="31">
        <v>-12747</v>
      </c>
      <c r="I10" s="31">
        <v>-64685</v>
      </c>
      <c r="J10" s="31">
        <v>-6401</v>
      </c>
      <c r="K10" s="31">
        <v>-6906</v>
      </c>
      <c r="L10" s="30">
        <v>-9910</v>
      </c>
      <c r="M10" s="31">
        <v>-12388</v>
      </c>
      <c r="N10" s="15">
        <v>-8279</v>
      </c>
      <c r="O10" s="196">
        <v>-7496</v>
      </c>
      <c r="P10" s="15">
        <v>-23025.784670000001</v>
      </c>
      <c r="Q10" s="15">
        <v>-31273</v>
      </c>
      <c r="R10" s="15">
        <v>-34547</v>
      </c>
      <c r="S10" s="15">
        <v>-49802</v>
      </c>
      <c r="T10" s="16">
        <v>-44960.683279999997</v>
      </c>
      <c r="U10" s="15">
        <v>-3518</v>
      </c>
      <c r="V10" s="15">
        <v>-214</v>
      </c>
      <c r="W10" s="15">
        <v>-1338</v>
      </c>
      <c r="X10" s="15">
        <v>-6101</v>
      </c>
      <c r="Y10" s="15">
        <v>-64206</v>
      </c>
      <c r="Z10" s="15">
        <v>-1842</v>
      </c>
      <c r="AA10" s="15">
        <v>-4278</v>
      </c>
      <c r="AB10" s="196">
        <v>-1629</v>
      </c>
      <c r="AC10" s="15">
        <v>-7996</v>
      </c>
      <c r="AD10" s="15">
        <v>-4485</v>
      </c>
      <c r="AE10" s="15">
        <v>-3968</v>
      </c>
      <c r="AF10" s="15">
        <v>-11056</v>
      </c>
      <c r="AG10" s="15">
        <v>-15207</v>
      </c>
      <c r="AH10" s="15">
        <v>-14309</v>
      </c>
      <c r="AI10" s="15">
        <v>-19233</v>
      </c>
      <c r="AJ10" s="16">
        <v>-21649.683280000001</v>
      </c>
      <c r="AK10" s="15">
        <v>-4795</v>
      </c>
      <c r="AL10" s="15">
        <v>-2546</v>
      </c>
      <c r="AM10" s="15">
        <v>-2716</v>
      </c>
      <c r="AN10" s="15">
        <v>-8317</v>
      </c>
      <c r="AO10" s="15">
        <v>-65303</v>
      </c>
      <c r="AP10" s="15">
        <v>-2037</v>
      </c>
      <c r="AQ10" s="15">
        <v>-4220</v>
      </c>
      <c r="AR10" s="196">
        <v>-2278</v>
      </c>
      <c r="AS10" s="15">
        <v>-10343</v>
      </c>
      <c r="AT10" s="15">
        <v>-6021</v>
      </c>
      <c r="AU10" s="15">
        <v>-6434</v>
      </c>
      <c r="AV10" s="15">
        <v>-14862.875</v>
      </c>
      <c r="AW10" s="15">
        <v>-20717</v>
      </c>
      <c r="AX10" s="15">
        <v>-21761</v>
      </c>
      <c r="AY10" s="15">
        <v>-31091</v>
      </c>
      <c r="AZ10" s="16">
        <v>-33918.683279999997</v>
      </c>
      <c r="BA10" s="196">
        <v>-10</v>
      </c>
      <c r="BB10" s="15">
        <v>-696</v>
      </c>
      <c r="BC10" s="15">
        <v>-988</v>
      </c>
      <c r="BD10" s="15">
        <v>-62659</v>
      </c>
      <c r="BE10" s="15">
        <v>-131</v>
      </c>
      <c r="BF10" s="15">
        <v>-4668</v>
      </c>
      <c r="BG10" s="196">
        <v>-475</v>
      </c>
      <c r="BH10" s="15">
        <v>-7884</v>
      </c>
      <c r="BI10" s="15">
        <v>-3320</v>
      </c>
      <c r="BJ10" s="15">
        <v>-2832</v>
      </c>
      <c r="BK10" s="15">
        <v>-7046</v>
      </c>
      <c r="BL10" s="15">
        <v>-9089</v>
      </c>
      <c r="BM10" s="15">
        <v>-7415</v>
      </c>
      <c r="BN10" s="15">
        <v>-5377</v>
      </c>
      <c r="BO10" s="16">
        <v>-10571.683279999999</v>
      </c>
      <c r="BP10" s="239"/>
    </row>
    <row r="11" spans="1:68" s="1" customFormat="1">
      <c r="A11" s="145"/>
      <c r="B11" s="92" t="s">
        <v>225</v>
      </c>
      <c r="C11" s="31">
        <v>195</v>
      </c>
      <c r="D11" s="31">
        <v>329</v>
      </c>
      <c r="E11" s="31">
        <v>104</v>
      </c>
      <c r="F11" s="31">
        <v>131</v>
      </c>
      <c r="G11" s="31">
        <v>178</v>
      </c>
      <c r="H11" s="31">
        <v>284</v>
      </c>
      <c r="I11" s="31">
        <v>612</v>
      </c>
      <c r="J11" s="31">
        <v>214</v>
      </c>
      <c r="K11" s="31">
        <v>312</v>
      </c>
      <c r="L11" s="30">
        <v>2598</v>
      </c>
      <c r="M11" s="31">
        <v>499</v>
      </c>
      <c r="N11" s="15">
        <v>1412</v>
      </c>
      <c r="O11" s="196">
        <v>4275.6450200000018</v>
      </c>
      <c r="P11" s="15">
        <v>103.18477000000001</v>
      </c>
      <c r="Q11" s="15">
        <v>4486</v>
      </c>
      <c r="R11" s="15">
        <v>0</v>
      </c>
      <c r="S11" s="15">
        <v>0</v>
      </c>
      <c r="T11" s="16">
        <v>392</v>
      </c>
      <c r="U11" s="15">
        <v>9</v>
      </c>
      <c r="V11" s="15">
        <v>50</v>
      </c>
      <c r="W11" s="15">
        <v>64</v>
      </c>
      <c r="X11" s="15">
        <v>36</v>
      </c>
      <c r="Y11" s="15">
        <v>60</v>
      </c>
      <c r="Z11" s="15">
        <v>122</v>
      </c>
      <c r="AA11" s="15">
        <v>95</v>
      </c>
      <c r="AB11" s="196">
        <v>353</v>
      </c>
      <c r="AC11" s="15">
        <v>478</v>
      </c>
      <c r="AD11" s="15">
        <v>175</v>
      </c>
      <c r="AE11" s="15">
        <v>1274</v>
      </c>
      <c r="AF11" s="15">
        <v>0</v>
      </c>
      <c r="AG11" s="15">
        <v>3973</v>
      </c>
      <c r="AH11" s="15">
        <v>2607</v>
      </c>
      <c r="AI11" s="15">
        <v>0</v>
      </c>
      <c r="AJ11" s="16">
        <v>21</v>
      </c>
      <c r="AK11" s="15">
        <v>12</v>
      </c>
      <c r="AL11" s="15">
        <v>57</v>
      </c>
      <c r="AM11" s="15">
        <v>64</v>
      </c>
      <c r="AN11" s="15">
        <v>171</v>
      </c>
      <c r="AO11" s="15">
        <v>518</v>
      </c>
      <c r="AP11" s="15">
        <v>124</v>
      </c>
      <c r="AQ11" s="15">
        <v>963</v>
      </c>
      <c r="AR11" s="196">
        <v>475</v>
      </c>
      <c r="AS11" s="15">
        <v>0</v>
      </c>
      <c r="AT11" s="15">
        <v>219</v>
      </c>
      <c r="AU11" s="15">
        <v>882</v>
      </c>
      <c r="AV11" s="15">
        <v>30</v>
      </c>
      <c r="AW11" s="15">
        <v>4502</v>
      </c>
      <c r="AX11" s="15">
        <v>9</v>
      </c>
      <c r="AY11" s="15">
        <v>0</v>
      </c>
      <c r="AZ11" s="16">
        <v>39</v>
      </c>
      <c r="BA11" s="196">
        <v>0</v>
      </c>
      <c r="BB11" s="15">
        <v>1</v>
      </c>
      <c r="BC11" s="15">
        <v>0</v>
      </c>
      <c r="BD11" s="15">
        <v>163</v>
      </c>
      <c r="BE11" s="15">
        <v>23</v>
      </c>
      <c r="BF11" s="15">
        <v>78</v>
      </c>
      <c r="BG11" s="196">
        <v>341</v>
      </c>
      <c r="BH11" s="15">
        <v>7</v>
      </c>
      <c r="BI11" s="15">
        <v>137</v>
      </c>
      <c r="BJ11" s="15">
        <v>1535</v>
      </c>
      <c r="BK11" s="15">
        <v>110</v>
      </c>
      <c r="BL11" s="15">
        <v>238</v>
      </c>
      <c r="BM11" s="15">
        <v>640</v>
      </c>
      <c r="BN11" s="15">
        <v>0</v>
      </c>
      <c r="BO11" s="16">
        <v>0</v>
      </c>
      <c r="BP11" s="239"/>
    </row>
    <row r="12" spans="1:68" s="1" customFormat="1" outlineLevel="1">
      <c r="A12" s="145"/>
      <c r="B12" s="92" t="s">
        <v>93</v>
      </c>
      <c r="C12" s="31">
        <v>-151567</v>
      </c>
      <c r="D12" s="31">
        <v>-27263</v>
      </c>
      <c r="E12" s="31">
        <v>0</v>
      </c>
      <c r="F12" s="31">
        <v>0</v>
      </c>
      <c r="G12" s="31">
        <v>-54201</v>
      </c>
      <c r="H12" s="31">
        <v>0</v>
      </c>
      <c r="I12" s="31">
        <v>-10105</v>
      </c>
      <c r="J12" s="31">
        <v>0</v>
      </c>
      <c r="K12" s="31">
        <v>0</v>
      </c>
      <c r="L12" s="30">
        <v>0</v>
      </c>
      <c r="M12" s="31">
        <v>0</v>
      </c>
      <c r="N12" s="15">
        <v>0</v>
      </c>
      <c r="O12" s="196">
        <v>0</v>
      </c>
      <c r="P12" s="15">
        <v>0</v>
      </c>
      <c r="Q12" s="15">
        <v>0</v>
      </c>
      <c r="R12" s="15">
        <v>0</v>
      </c>
      <c r="S12" s="15">
        <v>0</v>
      </c>
      <c r="T12" s="16">
        <v>0</v>
      </c>
      <c r="U12" s="15">
        <v>0</v>
      </c>
      <c r="V12" s="15">
        <v>0</v>
      </c>
      <c r="W12" s="15">
        <v>-54201</v>
      </c>
      <c r="X12" s="15">
        <v>0</v>
      </c>
      <c r="Y12" s="15">
        <v>0</v>
      </c>
      <c r="Z12" s="15">
        <v>0</v>
      </c>
      <c r="AA12" s="15">
        <v>0</v>
      </c>
      <c r="AB12" s="196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6">
        <v>0</v>
      </c>
      <c r="AK12" s="15">
        <v>0</v>
      </c>
      <c r="AL12" s="15">
        <v>0</v>
      </c>
      <c r="AM12" s="15">
        <v>-54201</v>
      </c>
      <c r="AN12" s="15">
        <v>0</v>
      </c>
      <c r="AO12" s="15">
        <v>-10105</v>
      </c>
      <c r="AP12" s="15">
        <v>0</v>
      </c>
      <c r="AQ12" s="15">
        <v>0</v>
      </c>
      <c r="AR12" s="196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6">
        <v>0</v>
      </c>
      <c r="BA12" s="196">
        <v>0</v>
      </c>
      <c r="BB12" s="15">
        <v>-54201</v>
      </c>
      <c r="BC12" s="15">
        <v>0</v>
      </c>
      <c r="BD12" s="15">
        <v>0</v>
      </c>
      <c r="BE12" s="15">
        <v>0</v>
      </c>
      <c r="BF12" s="15">
        <v>0</v>
      </c>
      <c r="BG12" s="196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6">
        <v>0</v>
      </c>
      <c r="BP12" s="239"/>
    </row>
    <row r="13" spans="1:68" s="1" customFormat="1" outlineLevel="1" collapsed="1">
      <c r="A13" s="145"/>
      <c r="B13" s="92" t="s">
        <v>94</v>
      </c>
      <c r="C13" s="31">
        <v>0</v>
      </c>
      <c r="D13" s="31">
        <v>-3820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-15202</v>
      </c>
      <c r="K13" s="31">
        <v>0</v>
      </c>
      <c r="L13" s="30">
        <v>0</v>
      </c>
      <c r="M13" s="31">
        <v>0</v>
      </c>
      <c r="N13" s="15">
        <v>0</v>
      </c>
      <c r="O13" s="196">
        <v>0</v>
      </c>
      <c r="P13" s="15">
        <v>0</v>
      </c>
      <c r="Q13" s="15">
        <v>0</v>
      </c>
      <c r="R13" s="15">
        <v>0</v>
      </c>
      <c r="S13" s="15">
        <v>0</v>
      </c>
      <c r="T13" s="16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-15202</v>
      </c>
      <c r="AA13" s="15">
        <v>0</v>
      </c>
      <c r="AB13" s="196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6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-15202</v>
      </c>
      <c r="AQ13" s="15">
        <v>0</v>
      </c>
      <c r="AR13" s="196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6">
        <v>0</v>
      </c>
      <c r="BA13" s="196">
        <v>0</v>
      </c>
      <c r="BB13" s="15">
        <v>0</v>
      </c>
      <c r="BC13" s="15">
        <v>0</v>
      </c>
      <c r="BD13" s="15">
        <v>0</v>
      </c>
      <c r="BE13" s="15">
        <v>-15202</v>
      </c>
      <c r="BF13" s="15">
        <v>0</v>
      </c>
      <c r="BG13" s="196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6">
        <v>0</v>
      </c>
      <c r="BP13" s="239"/>
    </row>
    <row r="14" spans="1:68" s="1" customFormat="1" ht="14.25" customHeight="1">
      <c r="A14" s="145"/>
      <c r="B14" s="92" t="s">
        <v>226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0">
        <v>0</v>
      </c>
      <c r="M14" s="31">
        <v>1421</v>
      </c>
      <c r="N14" s="15">
        <v>3547</v>
      </c>
      <c r="O14" s="196">
        <v>5223</v>
      </c>
      <c r="P14" s="15">
        <v>3970.1835900000001</v>
      </c>
      <c r="Q14" s="15">
        <v>444</v>
      </c>
      <c r="R14" s="15">
        <v>5152</v>
      </c>
      <c r="S14" s="15">
        <v>8271</v>
      </c>
      <c r="T14" s="16">
        <v>8368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96">
        <v>0</v>
      </c>
      <c r="AC14" s="15">
        <v>528</v>
      </c>
      <c r="AD14" s="15">
        <v>1411</v>
      </c>
      <c r="AE14" s="15">
        <v>3346</v>
      </c>
      <c r="AF14" s="15">
        <v>2852</v>
      </c>
      <c r="AG14" s="15">
        <v>167.80354</v>
      </c>
      <c r="AH14" s="15">
        <v>2103</v>
      </c>
      <c r="AI14" s="15">
        <v>4832</v>
      </c>
      <c r="AJ14" s="16">
        <v>6062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96">
        <v>0</v>
      </c>
      <c r="AS14" s="15">
        <v>1406</v>
      </c>
      <c r="AT14" s="15">
        <v>2311</v>
      </c>
      <c r="AU14" s="15">
        <v>4208</v>
      </c>
      <c r="AV14" s="15">
        <v>3905.1518000000001</v>
      </c>
      <c r="AW14" s="15">
        <v>322.91475000000003</v>
      </c>
      <c r="AX14" s="15">
        <v>3641</v>
      </c>
      <c r="AY14" s="15">
        <v>5487</v>
      </c>
      <c r="AZ14" s="16">
        <v>7156</v>
      </c>
      <c r="BA14" s="196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96">
        <v>0</v>
      </c>
      <c r="BH14" s="15">
        <v>-249</v>
      </c>
      <c r="BI14" s="15">
        <v>1099</v>
      </c>
      <c r="BJ14" s="15">
        <v>1621</v>
      </c>
      <c r="BK14" s="15">
        <v>1825</v>
      </c>
      <c r="BL14" s="15">
        <v>150.53644</v>
      </c>
      <c r="BM14" s="15">
        <v>247</v>
      </c>
      <c r="BN14" s="15">
        <v>1377</v>
      </c>
      <c r="BO14" s="16">
        <v>3891</v>
      </c>
      <c r="BP14" s="239"/>
    </row>
    <row r="15" spans="1:68" s="1" customFormat="1">
      <c r="A15" s="145"/>
      <c r="B15" s="92" t="s">
        <v>369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0">
        <v>0</v>
      </c>
      <c r="M15" s="31">
        <v>-446500</v>
      </c>
      <c r="N15" s="15">
        <v>-835567</v>
      </c>
      <c r="O15" s="196">
        <v>-780838</v>
      </c>
      <c r="P15" s="15">
        <v>-904647</v>
      </c>
      <c r="Q15" s="15">
        <v>-1149869</v>
      </c>
      <c r="R15" s="15">
        <v>-378980</v>
      </c>
      <c r="S15" s="15">
        <v>-529723</v>
      </c>
      <c r="T15" s="16">
        <v>-530378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96">
        <v>0</v>
      </c>
      <c r="AC15" s="15">
        <v>-92000</v>
      </c>
      <c r="AD15" s="15">
        <v>-440737</v>
      </c>
      <c r="AE15" s="15">
        <v>-343591</v>
      </c>
      <c r="AF15" s="15">
        <v>-435785</v>
      </c>
      <c r="AG15" s="15">
        <v>-483987</v>
      </c>
      <c r="AH15" s="15">
        <v>-310767</v>
      </c>
      <c r="AI15" s="15">
        <v>-439677</v>
      </c>
      <c r="AJ15" s="16">
        <v>-241771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96">
        <v>0</v>
      </c>
      <c r="AS15" s="15">
        <v>-254000</v>
      </c>
      <c r="AT15" s="15">
        <v>-680338</v>
      </c>
      <c r="AU15" s="15">
        <v>-595219</v>
      </c>
      <c r="AV15" s="15">
        <v>-699647</v>
      </c>
      <c r="AW15" s="15">
        <v>-790102</v>
      </c>
      <c r="AX15" s="15">
        <v>-324354</v>
      </c>
      <c r="AY15" s="15">
        <v>-480324</v>
      </c>
      <c r="AZ15" s="16">
        <v>-403807</v>
      </c>
      <c r="BA15" s="196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96">
        <v>0</v>
      </c>
      <c r="BH15" s="15">
        <v>-88500</v>
      </c>
      <c r="BI15" s="15">
        <v>-195529</v>
      </c>
      <c r="BJ15" s="15">
        <v>-196300</v>
      </c>
      <c r="BK15" s="15">
        <v>-169623</v>
      </c>
      <c r="BL15" s="15">
        <v>-305007</v>
      </c>
      <c r="BM15" s="15">
        <v>-206636</v>
      </c>
      <c r="BN15" s="15">
        <v>-312625</v>
      </c>
      <c r="BO15" s="16">
        <v>-122336</v>
      </c>
      <c r="BP15" s="239"/>
    </row>
    <row r="16" spans="1:68" s="1" customFormat="1">
      <c r="A16" s="145"/>
      <c r="B16" s="92" t="s">
        <v>370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0">
        <v>0</v>
      </c>
      <c r="M16" s="31">
        <v>280500</v>
      </c>
      <c r="N16" s="15">
        <v>709737</v>
      </c>
      <c r="O16" s="196">
        <v>829281</v>
      </c>
      <c r="P16" s="15">
        <v>937172</v>
      </c>
      <c r="Q16" s="15">
        <v>1177672</v>
      </c>
      <c r="R16" s="15">
        <v>592486</v>
      </c>
      <c r="S16" s="15">
        <v>424398</v>
      </c>
      <c r="T16" s="16">
        <v>434533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96">
        <v>0</v>
      </c>
      <c r="AC16" s="15">
        <v>106000</v>
      </c>
      <c r="AD16" s="15">
        <v>311000</v>
      </c>
      <c r="AE16" s="15">
        <v>502630</v>
      </c>
      <c r="AF16" s="15">
        <v>447675</v>
      </c>
      <c r="AG16" s="15">
        <v>289862</v>
      </c>
      <c r="AH16" s="15">
        <v>377807</v>
      </c>
      <c r="AI16" s="15">
        <v>371298</v>
      </c>
      <c r="AJ16" s="16">
        <v>305651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96">
        <v>0</v>
      </c>
      <c r="AS16" s="15">
        <v>175500</v>
      </c>
      <c r="AT16" s="15">
        <v>522500</v>
      </c>
      <c r="AU16" s="15">
        <v>638630</v>
      </c>
      <c r="AV16" s="15">
        <v>763172</v>
      </c>
      <c r="AW16" s="15">
        <v>839080</v>
      </c>
      <c r="AX16" s="15">
        <v>464946</v>
      </c>
      <c r="AY16" s="15">
        <v>284032</v>
      </c>
      <c r="AZ16" s="16">
        <v>383679</v>
      </c>
      <c r="BA16" s="196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96">
        <v>0</v>
      </c>
      <c r="BH16" s="15">
        <v>19500</v>
      </c>
      <c r="BI16" s="15">
        <v>244500</v>
      </c>
      <c r="BJ16" s="15">
        <v>211630</v>
      </c>
      <c r="BK16" s="15">
        <v>254887</v>
      </c>
      <c r="BL16" s="15">
        <v>182862</v>
      </c>
      <c r="BM16" s="15">
        <v>178657</v>
      </c>
      <c r="BN16" s="15">
        <v>168602</v>
      </c>
      <c r="BO16" s="16">
        <v>129617</v>
      </c>
      <c r="BP16" s="239"/>
    </row>
    <row r="17" spans="1:68" s="1" customFormat="1" ht="15.6">
      <c r="A17" s="145"/>
      <c r="B17" s="92" t="s">
        <v>317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0">
        <v>0</v>
      </c>
      <c r="M17" s="31">
        <v>0</v>
      </c>
      <c r="N17" s="15">
        <v>0</v>
      </c>
      <c r="O17" s="196">
        <v>0</v>
      </c>
      <c r="P17" s="15">
        <v>0</v>
      </c>
      <c r="Q17" s="15">
        <v>0</v>
      </c>
      <c r="R17" s="15">
        <v>-5000</v>
      </c>
      <c r="S17" s="15">
        <v>-5017</v>
      </c>
      <c r="T17" s="16">
        <v>-5033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96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-5001</v>
      </c>
      <c r="AI17" s="15">
        <v>0</v>
      </c>
      <c r="AJ17" s="16">
        <v>-5004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96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-5001</v>
      </c>
      <c r="AY17" s="15">
        <v>-5016</v>
      </c>
      <c r="AZ17" s="16">
        <v>-5004</v>
      </c>
      <c r="BA17" s="196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96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-5000</v>
      </c>
      <c r="BN17" s="15">
        <v>0</v>
      </c>
      <c r="BO17" s="16">
        <v>-5004</v>
      </c>
      <c r="BP17" s="239"/>
    </row>
    <row r="18" spans="1:68" s="1" customFormat="1" outlineLevel="1">
      <c r="A18" s="145"/>
      <c r="B18" s="92" t="s">
        <v>95</v>
      </c>
      <c r="C18" s="31">
        <v>0</v>
      </c>
      <c r="D18" s="31">
        <v>0</v>
      </c>
      <c r="E18" s="31">
        <v>-19710</v>
      </c>
      <c r="F18" s="31">
        <v>0</v>
      </c>
      <c r="G18" s="31">
        <v>0</v>
      </c>
      <c r="H18" s="31">
        <v>-68729</v>
      </c>
      <c r="I18" s="31">
        <v>0</v>
      </c>
      <c r="J18" s="31">
        <v>0</v>
      </c>
      <c r="K18" s="31">
        <v>-1711</v>
      </c>
      <c r="L18" s="30">
        <v>0</v>
      </c>
      <c r="M18" s="31">
        <v>0</v>
      </c>
      <c r="N18" s="15">
        <v>0</v>
      </c>
      <c r="O18" s="196">
        <v>0</v>
      </c>
      <c r="P18" s="15">
        <v>0</v>
      </c>
      <c r="Q18" s="15">
        <v>0</v>
      </c>
      <c r="R18" s="15">
        <v>0</v>
      </c>
      <c r="S18" s="15">
        <v>0</v>
      </c>
      <c r="T18" s="16">
        <v>0</v>
      </c>
      <c r="U18" s="15">
        <v>-19710</v>
      </c>
      <c r="V18" s="15">
        <v>0</v>
      </c>
      <c r="W18" s="15">
        <v>0</v>
      </c>
      <c r="X18" s="15">
        <v>-68729</v>
      </c>
      <c r="Y18" s="15">
        <v>0</v>
      </c>
      <c r="Z18" s="15">
        <v>0</v>
      </c>
      <c r="AA18" s="15">
        <v>0</v>
      </c>
      <c r="AB18" s="196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6">
        <v>0</v>
      </c>
      <c r="AK18" s="15">
        <v>-19710</v>
      </c>
      <c r="AL18" s="15">
        <v>0</v>
      </c>
      <c r="AM18" s="15">
        <v>0</v>
      </c>
      <c r="AN18" s="15">
        <v>-68729</v>
      </c>
      <c r="AO18" s="15">
        <v>0</v>
      </c>
      <c r="AP18" s="15">
        <v>0</v>
      </c>
      <c r="AQ18" s="15">
        <v>0</v>
      </c>
      <c r="AR18" s="196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6">
        <v>0</v>
      </c>
      <c r="BA18" s="196">
        <v>0</v>
      </c>
      <c r="BB18" s="15">
        <v>0</v>
      </c>
      <c r="BC18" s="15">
        <v>-68655</v>
      </c>
      <c r="BD18" s="15">
        <v>0</v>
      </c>
      <c r="BE18" s="15">
        <v>0</v>
      </c>
      <c r="BF18" s="15">
        <v>0</v>
      </c>
      <c r="BG18" s="196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6">
        <v>0</v>
      </c>
      <c r="BP18" s="239"/>
    </row>
    <row r="19" spans="1:68" s="1" customFormat="1" outlineLevel="1">
      <c r="A19" s="145"/>
      <c r="B19" s="92" t="s">
        <v>96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-18001</v>
      </c>
      <c r="I19" s="31">
        <v>-213</v>
      </c>
      <c r="J19" s="31">
        <v>0</v>
      </c>
      <c r="K19" s="31">
        <v>0</v>
      </c>
      <c r="L19" s="30">
        <v>0</v>
      </c>
      <c r="M19" s="31">
        <v>0</v>
      </c>
      <c r="N19" s="15">
        <v>0</v>
      </c>
      <c r="O19" s="196">
        <v>0</v>
      </c>
      <c r="P19" s="15">
        <v>0</v>
      </c>
      <c r="Q19" s="15">
        <v>0</v>
      </c>
      <c r="R19" s="15">
        <v>0</v>
      </c>
      <c r="S19" s="15">
        <v>0</v>
      </c>
      <c r="T19" s="16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96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6">
        <v>0</v>
      </c>
      <c r="AK19" s="15">
        <v>0</v>
      </c>
      <c r="AL19" s="15">
        <v>0</v>
      </c>
      <c r="AM19" s="15">
        <v>0</v>
      </c>
      <c r="AN19" s="15">
        <v>-14655</v>
      </c>
      <c r="AO19" s="15">
        <v>0</v>
      </c>
      <c r="AP19" s="15">
        <v>0</v>
      </c>
      <c r="AQ19" s="15">
        <v>0</v>
      </c>
      <c r="AR19" s="196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6">
        <v>0</v>
      </c>
      <c r="BA19" s="196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96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6">
        <v>0</v>
      </c>
      <c r="BP19" s="239"/>
    </row>
    <row r="20" spans="1:68" s="1" customFormat="1">
      <c r="A20" s="145"/>
      <c r="B20" s="92" t="s">
        <v>245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0">
        <v>0</v>
      </c>
      <c r="M20" s="31">
        <v>0</v>
      </c>
      <c r="N20" s="15">
        <v>57563</v>
      </c>
      <c r="O20" s="196">
        <v>0</v>
      </c>
      <c r="P20" s="15">
        <v>0</v>
      </c>
      <c r="Q20" s="15">
        <v>0</v>
      </c>
      <c r="R20" s="15">
        <v>0</v>
      </c>
      <c r="S20" s="15">
        <v>0</v>
      </c>
      <c r="T20" s="16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96">
        <v>0</v>
      </c>
      <c r="AC20" s="15">
        <v>0</v>
      </c>
      <c r="AD20" s="15">
        <v>57546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6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96">
        <v>0</v>
      </c>
      <c r="AS20" s="15">
        <v>0</v>
      </c>
      <c r="AT20" s="15">
        <v>57546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6">
        <v>0</v>
      </c>
      <c r="BA20" s="196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96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6">
        <v>0</v>
      </c>
      <c r="BP20" s="239"/>
    </row>
    <row r="21" spans="1:68" s="1" customFormat="1" outlineLevel="1">
      <c r="A21" s="145"/>
      <c r="B21" s="92" t="s">
        <v>246</v>
      </c>
      <c r="C21" s="31">
        <v>12721</v>
      </c>
      <c r="D21" s="31">
        <v>123364</v>
      </c>
      <c r="E21" s="31">
        <v>120000</v>
      </c>
      <c r="F21" s="31">
        <v>159631</v>
      </c>
      <c r="G21" s="31">
        <v>30040</v>
      </c>
      <c r="H21" s="31">
        <v>58004</v>
      </c>
      <c r="I21" s="31">
        <v>0</v>
      </c>
      <c r="J21" s="31">
        <v>0</v>
      </c>
      <c r="K21" s="31">
        <v>10000</v>
      </c>
      <c r="L21" s="30">
        <v>0</v>
      </c>
      <c r="M21" s="31">
        <v>0</v>
      </c>
      <c r="N21" s="15">
        <v>0</v>
      </c>
      <c r="O21" s="196">
        <v>0</v>
      </c>
      <c r="P21" s="15">
        <v>0</v>
      </c>
      <c r="Q21" s="15">
        <v>0</v>
      </c>
      <c r="R21" s="15">
        <v>0</v>
      </c>
      <c r="S21" s="15">
        <v>0</v>
      </c>
      <c r="T21" s="16">
        <v>0</v>
      </c>
      <c r="U21" s="15">
        <v>0</v>
      </c>
      <c r="V21" s="15">
        <v>46707</v>
      </c>
      <c r="W21" s="15">
        <v>30000</v>
      </c>
      <c r="X21" s="15">
        <v>0</v>
      </c>
      <c r="Y21" s="15">
        <v>0</v>
      </c>
      <c r="Z21" s="15">
        <v>0</v>
      </c>
      <c r="AA21" s="15">
        <v>0</v>
      </c>
      <c r="AB21" s="196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6">
        <v>0</v>
      </c>
      <c r="AK21" s="15">
        <v>120000</v>
      </c>
      <c r="AL21" s="15">
        <v>108026</v>
      </c>
      <c r="AM21" s="15">
        <v>30000</v>
      </c>
      <c r="AN21" s="15">
        <v>58004</v>
      </c>
      <c r="AO21" s="15">
        <v>0</v>
      </c>
      <c r="AP21" s="15">
        <v>0</v>
      </c>
      <c r="AQ21" s="15">
        <v>0</v>
      </c>
      <c r="AR21" s="196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6">
        <v>0</v>
      </c>
      <c r="BA21" s="196">
        <v>45707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96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6">
        <v>0</v>
      </c>
      <c r="BP21" s="239"/>
    </row>
    <row r="22" spans="1:68" s="1" customFormat="1" ht="20.25" customHeight="1">
      <c r="A22" s="145"/>
      <c r="B22" s="92" t="s">
        <v>247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381</v>
      </c>
      <c r="L22" s="30">
        <v>0</v>
      </c>
      <c r="M22" s="31">
        <v>0</v>
      </c>
      <c r="N22" s="15">
        <v>0</v>
      </c>
      <c r="O22" s="196">
        <v>0</v>
      </c>
      <c r="P22" s="15">
        <v>0</v>
      </c>
      <c r="Q22" s="15">
        <v>0</v>
      </c>
      <c r="R22" s="15">
        <v>0</v>
      </c>
      <c r="S22" s="15">
        <v>0</v>
      </c>
      <c r="T22" s="16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96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6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96">
        <v>0</v>
      </c>
      <c r="AS22" s="15">
        <v>0</v>
      </c>
      <c r="AT22" s="15">
        <v>45000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6">
        <v>0</v>
      </c>
      <c r="BA22" s="196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96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6">
        <v>0</v>
      </c>
      <c r="BP22" s="239"/>
    </row>
    <row r="23" spans="1:68" s="1" customFormat="1" outlineLevel="1">
      <c r="A23" s="145"/>
      <c r="B23" s="92" t="s">
        <v>97</v>
      </c>
      <c r="C23" s="31">
        <v>-53602</v>
      </c>
      <c r="D23" s="31">
        <v>-48329</v>
      </c>
      <c r="E23" s="31">
        <v>-887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0">
        <v>0</v>
      </c>
      <c r="M23" s="31">
        <v>0</v>
      </c>
      <c r="N23" s="15">
        <v>0</v>
      </c>
      <c r="O23" s="196">
        <v>0</v>
      </c>
      <c r="P23" s="15">
        <v>0</v>
      </c>
      <c r="Q23" s="15">
        <v>0</v>
      </c>
      <c r="R23" s="15">
        <v>0</v>
      </c>
      <c r="S23" s="15">
        <v>0</v>
      </c>
      <c r="T23" s="16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96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6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96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6">
        <v>0</v>
      </c>
      <c r="BA23" s="196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96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6">
        <v>0</v>
      </c>
      <c r="BP23" s="239"/>
    </row>
    <row r="24" spans="1:68" s="1" customFormat="1" outlineLevel="1" collapsed="1">
      <c r="A24" s="145"/>
      <c r="B24" s="92" t="s">
        <v>98</v>
      </c>
      <c r="C24" s="31">
        <v>41822</v>
      </c>
      <c r="D24" s="31">
        <v>87500</v>
      </c>
      <c r="E24" s="31">
        <v>76500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0">
        <v>0</v>
      </c>
      <c r="M24" s="31">
        <v>0</v>
      </c>
      <c r="N24" s="15">
        <v>0</v>
      </c>
      <c r="O24" s="196">
        <v>0</v>
      </c>
      <c r="P24" s="15">
        <v>0</v>
      </c>
      <c r="Q24" s="15">
        <v>0</v>
      </c>
      <c r="R24" s="15">
        <v>0</v>
      </c>
      <c r="S24" s="15">
        <v>0</v>
      </c>
      <c r="T24" s="16">
        <v>0</v>
      </c>
      <c r="U24" s="15">
        <v>52500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96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6">
        <v>0</v>
      </c>
      <c r="AK24" s="15">
        <v>54500</v>
      </c>
      <c r="AL24" s="15">
        <v>1000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96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6">
        <v>0</v>
      </c>
      <c r="BA24" s="196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96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6">
        <v>0</v>
      </c>
      <c r="BP24" s="239"/>
    </row>
    <row r="25" spans="1:68" s="1" customFormat="1">
      <c r="A25" s="145"/>
      <c r="B25" s="92" t="s">
        <v>204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0">
        <v>0</v>
      </c>
      <c r="M25" s="31">
        <v>0</v>
      </c>
      <c r="N25" s="15">
        <v>0</v>
      </c>
      <c r="O25" s="196">
        <v>-100</v>
      </c>
      <c r="P25" s="15">
        <v>-500</v>
      </c>
      <c r="Q25" s="15">
        <v>-300</v>
      </c>
      <c r="R25" s="15">
        <v>0</v>
      </c>
      <c r="S25" s="15">
        <v>0</v>
      </c>
      <c r="T25" s="16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96">
        <v>0</v>
      </c>
      <c r="AC25" s="15">
        <v>0</v>
      </c>
      <c r="AD25" s="15">
        <v>0</v>
      </c>
      <c r="AE25" s="15">
        <v>0</v>
      </c>
      <c r="AF25" s="15">
        <v>-200</v>
      </c>
      <c r="AG25" s="15">
        <v>-300</v>
      </c>
      <c r="AH25" s="15">
        <v>0</v>
      </c>
      <c r="AI25" s="15">
        <v>0</v>
      </c>
      <c r="AJ25" s="16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96">
        <v>0</v>
      </c>
      <c r="AS25" s="15">
        <v>0</v>
      </c>
      <c r="AT25" s="15">
        <v>0</v>
      </c>
      <c r="AU25" s="15">
        <v>0</v>
      </c>
      <c r="AV25" s="15">
        <v>-500</v>
      </c>
      <c r="AW25" s="15">
        <v>-300</v>
      </c>
      <c r="AX25" s="15">
        <v>0</v>
      </c>
      <c r="AY25" s="15">
        <v>0</v>
      </c>
      <c r="AZ25" s="16">
        <v>0</v>
      </c>
      <c r="BA25" s="196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96">
        <v>0</v>
      </c>
      <c r="BH25" s="15">
        <v>0</v>
      </c>
      <c r="BI25" s="15">
        <v>0</v>
      </c>
      <c r="BJ25" s="15">
        <v>0</v>
      </c>
      <c r="BK25" s="15">
        <v>-200</v>
      </c>
      <c r="BL25" s="15">
        <v>-300</v>
      </c>
      <c r="BM25" s="15">
        <v>0</v>
      </c>
      <c r="BN25" s="15">
        <v>0</v>
      </c>
      <c r="BO25" s="16">
        <v>0</v>
      </c>
      <c r="BP25" s="239"/>
    </row>
    <row r="26" spans="1:68" s="1" customFormat="1" ht="15.6">
      <c r="A26" s="145"/>
      <c r="B26" s="92" t="s">
        <v>205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0">
        <v>0</v>
      </c>
      <c r="M26" s="31">
        <v>0</v>
      </c>
      <c r="N26" s="15">
        <v>0</v>
      </c>
      <c r="O26" s="196">
        <v>0</v>
      </c>
      <c r="P26" s="15">
        <v>0</v>
      </c>
      <c r="Q26" s="15">
        <v>0</v>
      </c>
      <c r="R26" s="15">
        <v>0</v>
      </c>
      <c r="S26" s="15">
        <v>0</v>
      </c>
      <c r="T26" s="16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96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6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96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6">
        <v>0</v>
      </c>
      <c r="BA26" s="196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96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6">
        <v>0</v>
      </c>
      <c r="BP26" s="239"/>
    </row>
    <row r="27" spans="1:68" s="1" customFormat="1">
      <c r="A27" s="145"/>
      <c r="B27" s="92" t="s">
        <v>99</v>
      </c>
      <c r="C27" s="31">
        <v>13269</v>
      </c>
      <c r="D27" s="31">
        <v>18551</v>
      </c>
      <c r="E27" s="31">
        <v>25438</v>
      </c>
      <c r="F27" s="31">
        <v>6483</v>
      </c>
      <c r="G27" s="31">
        <v>6309</v>
      </c>
      <c r="H27" s="31">
        <v>11357</v>
      </c>
      <c r="I27" s="31">
        <v>9308</v>
      </c>
      <c r="J27" s="31">
        <v>9825</v>
      </c>
      <c r="K27" s="31">
        <v>6831</v>
      </c>
      <c r="L27" s="30">
        <v>6405</v>
      </c>
      <c r="M27" s="31">
        <v>0</v>
      </c>
      <c r="N27" s="15">
        <v>0</v>
      </c>
      <c r="O27" s="196">
        <v>100</v>
      </c>
      <c r="P27" s="15">
        <v>0</v>
      </c>
      <c r="Q27" s="15">
        <v>0</v>
      </c>
      <c r="R27" s="15">
        <v>0</v>
      </c>
      <c r="S27" s="15">
        <v>0</v>
      </c>
      <c r="T27" s="16">
        <v>0</v>
      </c>
      <c r="U27" s="15">
        <v>11867</v>
      </c>
      <c r="V27" s="15">
        <v>2019</v>
      </c>
      <c r="W27" s="15">
        <v>3330</v>
      </c>
      <c r="X27" s="15">
        <v>5298</v>
      </c>
      <c r="Y27" s="15">
        <v>5043</v>
      </c>
      <c r="Z27" s="15">
        <v>4667</v>
      </c>
      <c r="AA27" s="15">
        <v>3000</v>
      </c>
      <c r="AB27" s="196">
        <v>3334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6">
        <v>0</v>
      </c>
      <c r="AK27" s="15">
        <v>15601</v>
      </c>
      <c r="AL27" s="15">
        <v>2446</v>
      </c>
      <c r="AM27" s="15">
        <v>3398</v>
      </c>
      <c r="AN27" s="15">
        <v>6726</v>
      </c>
      <c r="AO27" s="15">
        <v>6973</v>
      </c>
      <c r="AP27" s="15">
        <v>7189</v>
      </c>
      <c r="AQ27" s="15">
        <v>4824</v>
      </c>
      <c r="AR27" s="196">
        <v>4707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6">
        <v>0</v>
      </c>
      <c r="BA27" s="196">
        <v>421</v>
      </c>
      <c r="BB27" s="15">
        <v>674</v>
      </c>
      <c r="BC27" s="15">
        <v>2876</v>
      </c>
      <c r="BD27" s="15">
        <v>2758</v>
      </c>
      <c r="BE27" s="15">
        <v>2075</v>
      </c>
      <c r="BF27" s="15">
        <v>1499</v>
      </c>
      <c r="BG27" s="196">
        <v>1661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6">
        <v>0</v>
      </c>
      <c r="BP27" s="239"/>
    </row>
    <row r="28" spans="1:68" s="1" customFormat="1">
      <c r="A28" s="145"/>
      <c r="B28" s="92" t="s">
        <v>100</v>
      </c>
      <c r="C28" s="31">
        <v>58</v>
      </c>
      <c r="D28" s="31">
        <v>94</v>
      </c>
      <c r="E28" s="31">
        <v>305</v>
      </c>
      <c r="F28" s="31">
        <v>486</v>
      </c>
      <c r="G28" s="31">
        <v>61517</v>
      </c>
      <c r="H28" s="31">
        <v>7084</v>
      </c>
      <c r="I28" s="31">
        <v>4250</v>
      </c>
      <c r="J28" s="31">
        <v>431</v>
      </c>
      <c r="K28" s="31">
        <v>352</v>
      </c>
      <c r="L28" s="30">
        <v>150</v>
      </c>
      <c r="M28" s="31">
        <v>102</v>
      </c>
      <c r="N28" s="15">
        <v>372</v>
      </c>
      <c r="O28" s="196">
        <v>7006</v>
      </c>
      <c r="P28" s="15">
        <v>5699</v>
      </c>
      <c r="Q28" s="15">
        <v>7063</v>
      </c>
      <c r="R28" s="15">
        <v>10556</v>
      </c>
      <c r="S28" s="15">
        <v>8088</v>
      </c>
      <c r="T28" s="16">
        <v>8596</v>
      </c>
      <c r="U28" s="15">
        <v>93</v>
      </c>
      <c r="V28" s="15">
        <v>280</v>
      </c>
      <c r="W28" s="15">
        <v>54093</v>
      </c>
      <c r="X28" s="15">
        <v>0</v>
      </c>
      <c r="Y28" s="15">
        <v>528</v>
      </c>
      <c r="Z28" s="15">
        <v>431</v>
      </c>
      <c r="AA28" s="15">
        <v>352</v>
      </c>
      <c r="AB28" s="196">
        <v>150</v>
      </c>
      <c r="AC28" s="15">
        <v>102</v>
      </c>
      <c r="AD28" s="15">
        <v>372</v>
      </c>
      <c r="AE28" s="15">
        <v>441</v>
      </c>
      <c r="AF28" s="15">
        <v>-9236.6450200000018</v>
      </c>
      <c r="AG28" s="15">
        <v>0</v>
      </c>
      <c r="AH28" s="15">
        <v>10556</v>
      </c>
      <c r="AI28" s="15">
        <v>913</v>
      </c>
      <c r="AJ28" s="16">
        <v>0</v>
      </c>
      <c r="AK28" s="15">
        <v>305</v>
      </c>
      <c r="AL28" s="15">
        <v>475</v>
      </c>
      <c r="AM28" s="15">
        <v>62257</v>
      </c>
      <c r="AN28" s="15">
        <v>7084</v>
      </c>
      <c r="AO28" s="15">
        <v>528</v>
      </c>
      <c r="AP28" s="15">
        <v>431</v>
      </c>
      <c r="AQ28" s="15">
        <v>352</v>
      </c>
      <c r="AR28" s="196">
        <v>150</v>
      </c>
      <c r="AS28" s="15">
        <v>102</v>
      </c>
      <c r="AT28" s="15">
        <v>372</v>
      </c>
      <c r="AU28" s="15">
        <v>7006</v>
      </c>
      <c r="AV28" s="15">
        <v>5699</v>
      </c>
      <c r="AW28" s="15">
        <v>7062.9447223999996</v>
      </c>
      <c r="AX28" s="15">
        <v>10556</v>
      </c>
      <c r="AY28" s="15">
        <v>8088</v>
      </c>
      <c r="AZ28" s="16">
        <v>8596</v>
      </c>
      <c r="BA28" s="196">
        <v>24</v>
      </c>
      <c r="BB28" s="15">
        <v>54093</v>
      </c>
      <c r="BC28" s="15">
        <v>0</v>
      </c>
      <c r="BD28" s="15">
        <v>0</v>
      </c>
      <c r="BE28" s="15">
        <v>0</v>
      </c>
      <c r="BF28" s="15">
        <v>0</v>
      </c>
      <c r="BG28" s="196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6">
        <v>0</v>
      </c>
      <c r="BP28" s="239"/>
    </row>
    <row r="29" spans="1:68" s="1" customFormat="1">
      <c r="A29" s="145"/>
      <c r="B29" s="92" t="s">
        <v>227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0</v>
      </c>
      <c r="N29" s="15">
        <v>0</v>
      </c>
      <c r="O29" s="196">
        <v>26</v>
      </c>
      <c r="P29" s="15">
        <v>11.984320000000002</v>
      </c>
      <c r="Q29" s="15">
        <v>7</v>
      </c>
      <c r="R29" s="15">
        <v>5</v>
      </c>
      <c r="S29" s="15">
        <v>14</v>
      </c>
      <c r="T29" s="16">
        <v>19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96">
        <v>0</v>
      </c>
      <c r="AC29" s="15">
        <v>0</v>
      </c>
      <c r="AD29" s="15">
        <v>0</v>
      </c>
      <c r="AE29" s="15">
        <v>17</v>
      </c>
      <c r="AF29" s="15">
        <v>11.924160000000029</v>
      </c>
      <c r="AG29" s="15">
        <v>2</v>
      </c>
      <c r="AH29" s="15">
        <v>0</v>
      </c>
      <c r="AI29" s="15">
        <v>3</v>
      </c>
      <c r="AJ29" s="16">
        <v>10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96">
        <v>0</v>
      </c>
      <c r="AS29" s="15">
        <v>0</v>
      </c>
      <c r="AT29" s="15">
        <v>0</v>
      </c>
      <c r="AU29" s="15">
        <v>27</v>
      </c>
      <c r="AV29" s="15">
        <v>18.028939999999977</v>
      </c>
      <c r="AW29" s="15">
        <v>1</v>
      </c>
      <c r="AX29" s="15">
        <v>4</v>
      </c>
      <c r="AY29" s="15">
        <v>6</v>
      </c>
      <c r="AZ29" s="16">
        <v>15</v>
      </c>
      <c r="BA29" s="196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96">
        <v>0</v>
      </c>
      <c r="BH29" s="15">
        <v>0</v>
      </c>
      <c r="BI29" s="15">
        <v>0</v>
      </c>
      <c r="BJ29" s="15">
        <v>11</v>
      </c>
      <c r="BK29" s="15">
        <v>7.1432399999999916</v>
      </c>
      <c r="BL29" s="15">
        <v>2</v>
      </c>
      <c r="BM29" s="15">
        <v>0</v>
      </c>
      <c r="BN29" s="15">
        <v>3</v>
      </c>
      <c r="BO29" s="16">
        <v>5</v>
      </c>
      <c r="BP29" s="239"/>
    </row>
    <row r="30" spans="1:68" s="1" customFormat="1">
      <c r="A30" s="145"/>
      <c r="B30" s="92" t="s">
        <v>228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15">
        <v>0</v>
      </c>
      <c r="O30" s="196">
        <v>207</v>
      </c>
      <c r="P30" s="15">
        <v>130.70740999999998</v>
      </c>
      <c r="Q30" s="15">
        <v>130</v>
      </c>
      <c r="R30" s="15">
        <v>106</v>
      </c>
      <c r="S30" s="15">
        <v>126</v>
      </c>
      <c r="T30" s="16">
        <v>125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96">
        <v>0</v>
      </c>
      <c r="AC30" s="15">
        <v>0</v>
      </c>
      <c r="AD30" s="15">
        <v>0</v>
      </c>
      <c r="AE30" s="15">
        <v>101</v>
      </c>
      <c r="AF30" s="15">
        <v>320.08</v>
      </c>
      <c r="AG30" s="15">
        <v>71</v>
      </c>
      <c r="AH30" s="15">
        <v>54</v>
      </c>
      <c r="AI30" s="15">
        <v>78.140309999999999</v>
      </c>
      <c r="AJ30" s="16">
        <v>40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96">
        <v>0</v>
      </c>
      <c r="AS30" s="15">
        <v>0</v>
      </c>
      <c r="AT30" s="15">
        <v>0</v>
      </c>
      <c r="AU30" s="15">
        <v>232</v>
      </c>
      <c r="AV30" s="15">
        <v>162.97106000000002</v>
      </c>
      <c r="AW30" s="15">
        <v>103</v>
      </c>
      <c r="AX30" s="15">
        <v>21</v>
      </c>
      <c r="AY30" s="15">
        <v>96.930239999998776</v>
      </c>
      <c r="AZ30" s="16">
        <v>95</v>
      </c>
      <c r="BA30" s="196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96">
        <v>0</v>
      </c>
      <c r="BH30" s="15">
        <v>0</v>
      </c>
      <c r="BI30" s="15">
        <v>0</v>
      </c>
      <c r="BJ30" s="15">
        <v>44</v>
      </c>
      <c r="BK30" s="15">
        <v>132</v>
      </c>
      <c r="BL30" s="15">
        <v>31</v>
      </c>
      <c r="BM30" s="15">
        <v>28</v>
      </c>
      <c r="BN30" s="15">
        <v>54</v>
      </c>
      <c r="BO30" s="16">
        <v>31</v>
      </c>
      <c r="BP30" s="239"/>
    </row>
    <row r="31" spans="1:68" s="1" customFormat="1">
      <c r="A31" s="145"/>
      <c r="B31" s="92" t="s">
        <v>206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0">
        <v>0</v>
      </c>
      <c r="M31" s="31">
        <v>0</v>
      </c>
      <c r="N31" s="15">
        <v>0</v>
      </c>
      <c r="O31" s="196">
        <v>0</v>
      </c>
      <c r="P31" s="15">
        <v>0</v>
      </c>
      <c r="Q31" s="15">
        <v>0</v>
      </c>
      <c r="R31" s="15">
        <v>0</v>
      </c>
      <c r="S31" s="15">
        <v>522</v>
      </c>
      <c r="T31" s="16">
        <v>2000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96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6">
        <v>2000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96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522</v>
      </c>
      <c r="AZ31" s="16">
        <v>2000</v>
      </c>
      <c r="BA31" s="196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96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6">
        <v>0</v>
      </c>
      <c r="BP31" s="239"/>
    </row>
    <row r="32" spans="1:68" s="1" customFormat="1">
      <c r="A32" s="145"/>
      <c r="B32" s="92" t="s">
        <v>375</v>
      </c>
      <c r="C32" s="31"/>
      <c r="D32" s="31"/>
      <c r="E32" s="31"/>
      <c r="F32" s="31"/>
      <c r="G32" s="31"/>
      <c r="H32" s="31"/>
      <c r="I32" s="31"/>
      <c r="J32" s="31"/>
      <c r="K32" s="31"/>
      <c r="L32" s="30"/>
      <c r="M32" s="31"/>
      <c r="N32" s="15"/>
      <c r="O32" s="196">
        <v>0</v>
      </c>
      <c r="P32" s="15">
        <v>0</v>
      </c>
      <c r="Q32" s="15">
        <v>0</v>
      </c>
      <c r="R32" s="15">
        <v>0</v>
      </c>
      <c r="S32" s="15">
        <v>46</v>
      </c>
      <c r="T32" s="16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96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6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96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45</v>
      </c>
      <c r="AZ32" s="16">
        <v>0</v>
      </c>
      <c r="BA32" s="196"/>
      <c r="BB32" s="15"/>
      <c r="BC32" s="15"/>
      <c r="BD32" s="15"/>
      <c r="BE32" s="15"/>
      <c r="BF32" s="15"/>
      <c r="BG32" s="196"/>
      <c r="BH32" s="15"/>
      <c r="BI32" s="15"/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6">
        <v>0</v>
      </c>
      <c r="BP32" s="239"/>
    </row>
    <row r="33" spans="1:68" s="1" customFormat="1">
      <c r="A33" s="145"/>
      <c r="B33" s="92" t="s">
        <v>237</v>
      </c>
      <c r="C33" s="31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0">
        <v>0</v>
      </c>
      <c r="L33" s="30">
        <v>0</v>
      </c>
      <c r="M33" s="31">
        <v>0</v>
      </c>
      <c r="N33" s="15">
        <v>0</v>
      </c>
      <c r="O33" s="196">
        <v>0</v>
      </c>
      <c r="P33" s="15">
        <v>-583</v>
      </c>
      <c r="Q33" s="15">
        <v>0</v>
      </c>
      <c r="R33" s="15">
        <v>-59</v>
      </c>
      <c r="S33" s="15">
        <v>0</v>
      </c>
      <c r="T33" s="16">
        <v>0</v>
      </c>
      <c r="U33" s="15">
        <v>-16</v>
      </c>
      <c r="V33" s="15">
        <v>-17</v>
      </c>
      <c r="W33" s="15">
        <v>0</v>
      </c>
      <c r="X33" s="15">
        <v>-2916</v>
      </c>
      <c r="Y33" s="15">
        <v>0</v>
      </c>
      <c r="Z33" s="15">
        <v>0</v>
      </c>
      <c r="AA33" s="15">
        <v>0</v>
      </c>
      <c r="AB33" s="196">
        <v>0</v>
      </c>
      <c r="AC33" s="15">
        <v>0</v>
      </c>
      <c r="AD33" s="15">
        <v>0</v>
      </c>
      <c r="AE33" s="15">
        <v>0</v>
      </c>
      <c r="AF33" s="15">
        <v>-583</v>
      </c>
      <c r="AG33" s="15">
        <v>0</v>
      </c>
      <c r="AH33" s="15">
        <v>-38</v>
      </c>
      <c r="AI33" s="15">
        <v>0</v>
      </c>
      <c r="AJ33" s="16">
        <v>0</v>
      </c>
      <c r="AK33" s="15"/>
      <c r="AL33" s="15"/>
      <c r="AM33" s="15"/>
      <c r="AN33" s="15"/>
      <c r="AO33" s="15"/>
      <c r="AP33" s="15"/>
      <c r="AQ33" s="15"/>
      <c r="AR33" s="196">
        <v>0</v>
      </c>
      <c r="AS33" s="15">
        <v>0</v>
      </c>
      <c r="AT33" s="15">
        <v>0</v>
      </c>
      <c r="AU33" s="15">
        <v>0</v>
      </c>
      <c r="AV33" s="15">
        <v>-583</v>
      </c>
      <c r="AW33" s="15">
        <v>0</v>
      </c>
      <c r="AX33" s="15">
        <v>-38</v>
      </c>
      <c r="AY33" s="15">
        <v>0</v>
      </c>
      <c r="AZ33" s="16">
        <v>0</v>
      </c>
      <c r="BA33" s="196">
        <v>0</v>
      </c>
      <c r="BB33" s="15">
        <v>0</v>
      </c>
      <c r="BC33" s="15">
        <v>-3528</v>
      </c>
      <c r="BD33" s="15">
        <v>0</v>
      </c>
      <c r="BE33" s="15">
        <v>0</v>
      </c>
      <c r="BF33" s="15">
        <v>0</v>
      </c>
      <c r="BG33" s="196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6">
        <v>0</v>
      </c>
      <c r="BP33" s="239"/>
    </row>
    <row r="34" spans="1:68" s="1" customFormat="1" outlineLevel="1">
      <c r="A34" s="145"/>
      <c r="B34" s="92" t="s">
        <v>101</v>
      </c>
      <c r="C34" s="31">
        <v>-353</v>
      </c>
      <c r="D34" s="31">
        <v>-188</v>
      </c>
      <c r="E34" s="31">
        <v>0</v>
      </c>
      <c r="F34" s="31">
        <v>141</v>
      </c>
      <c r="G34" s="31">
        <v>-19</v>
      </c>
      <c r="H34" s="31">
        <v>0</v>
      </c>
      <c r="I34" s="31">
        <v>0</v>
      </c>
      <c r="J34" s="31">
        <v>0</v>
      </c>
      <c r="K34" s="31">
        <v>0</v>
      </c>
      <c r="L34" s="30">
        <v>0</v>
      </c>
      <c r="M34" s="31">
        <v>0</v>
      </c>
      <c r="N34" s="15">
        <v>0</v>
      </c>
      <c r="O34" s="196">
        <v>0</v>
      </c>
      <c r="P34" s="15">
        <v>0</v>
      </c>
      <c r="Q34" s="15">
        <v>0</v>
      </c>
      <c r="R34" s="15">
        <v>0</v>
      </c>
      <c r="S34" s="15">
        <v>0</v>
      </c>
      <c r="T34" s="16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96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6">
        <v>0</v>
      </c>
      <c r="AK34" s="15">
        <v>-23</v>
      </c>
      <c r="AL34" s="15">
        <v>-29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96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6">
        <v>0</v>
      </c>
      <c r="BA34" s="196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96">
        <v>0</v>
      </c>
      <c r="BH34" s="15">
        <v>0</v>
      </c>
      <c r="BI34" s="15">
        <v>0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6">
        <v>0</v>
      </c>
      <c r="BP34" s="239"/>
    </row>
    <row r="35" spans="1:68" s="1" customFormat="1" outlineLevel="1">
      <c r="A35" s="145"/>
      <c r="B35" s="92" t="s">
        <v>318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0">
        <v>0</v>
      </c>
      <c r="M35" s="31">
        <v>0</v>
      </c>
      <c r="N35" s="15">
        <v>0</v>
      </c>
      <c r="O35" s="196">
        <v>0</v>
      </c>
      <c r="P35" s="15">
        <v>0</v>
      </c>
      <c r="Q35" s="15">
        <v>0</v>
      </c>
      <c r="R35" s="15">
        <v>8431</v>
      </c>
      <c r="S35" s="15">
        <v>0</v>
      </c>
      <c r="T35" s="16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96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8431</v>
      </c>
      <c r="AI35" s="15">
        <v>8431</v>
      </c>
      <c r="AJ35" s="16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96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6">
        <v>0</v>
      </c>
      <c r="BA35" s="196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96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6">
        <v>0</v>
      </c>
      <c r="BP35" s="239"/>
    </row>
    <row r="36" spans="1:68" s="1" customFormat="1">
      <c r="A36" s="145"/>
      <c r="B36" s="92" t="s">
        <v>368</v>
      </c>
      <c r="C36" s="31"/>
      <c r="D36" s="31"/>
      <c r="E36" s="31"/>
      <c r="F36" s="31"/>
      <c r="G36" s="31"/>
      <c r="H36" s="31"/>
      <c r="I36" s="31"/>
      <c r="J36" s="31"/>
      <c r="K36" s="31"/>
      <c r="L36" s="30"/>
      <c r="M36" s="31"/>
      <c r="N36" s="15"/>
      <c r="O36" s="196">
        <v>0</v>
      </c>
      <c r="P36" s="15">
        <v>0</v>
      </c>
      <c r="Q36" s="15">
        <v>0</v>
      </c>
      <c r="R36" s="15">
        <v>11238</v>
      </c>
      <c r="S36" s="15">
        <v>9463</v>
      </c>
      <c r="T36" s="16">
        <v>9251</v>
      </c>
      <c r="U36" s="15"/>
      <c r="V36" s="15"/>
      <c r="W36" s="15"/>
      <c r="X36" s="15"/>
      <c r="Y36" s="15"/>
      <c r="Z36" s="15"/>
      <c r="AA36" s="15"/>
      <c r="AB36" s="196"/>
      <c r="AC36" s="15"/>
      <c r="AD36" s="15"/>
      <c r="AE36" s="15">
        <v>0</v>
      </c>
      <c r="AF36" s="15">
        <v>0</v>
      </c>
      <c r="AG36" s="15">
        <v>0</v>
      </c>
      <c r="AH36" s="15">
        <v>0</v>
      </c>
      <c r="AI36" s="15">
        <v>3127</v>
      </c>
      <c r="AJ36" s="16">
        <v>9039</v>
      </c>
      <c r="AK36" s="15"/>
      <c r="AL36" s="15"/>
      <c r="AM36" s="15"/>
      <c r="AN36" s="15"/>
      <c r="AO36" s="15"/>
      <c r="AP36" s="15"/>
      <c r="AQ36" s="15"/>
      <c r="AR36" s="196"/>
      <c r="AS36" s="15"/>
      <c r="AT36" s="15"/>
      <c r="AU36" s="15">
        <v>0</v>
      </c>
      <c r="AV36" s="15">
        <v>0</v>
      </c>
      <c r="AW36" s="15">
        <v>0</v>
      </c>
      <c r="AX36" s="15">
        <v>0</v>
      </c>
      <c r="AY36" s="15">
        <v>6733</v>
      </c>
      <c r="AZ36" s="16">
        <v>9251</v>
      </c>
      <c r="BA36" s="196"/>
      <c r="BB36" s="15"/>
      <c r="BC36" s="15"/>
      <c r="BD36" s="15"/>
      <c r="BE36" s="15"/>
      <c r="BF36" s="15"/>
      <c r="BG36" s="196"/>
      <c r="BH36" s="15"/>
      <c r="BI36" s="15"/>
      <c r="BJ36" s="15">
        <v>0</v>
      </c>
      <c r="BK36" s="15">
        <v>0</v>
      </c>
      <c r="BL36" s="15">
        <v>0</v>
      </c>
      <c r="BM36" s="15">
        <v>0</v>
      </c>
      <c r="BN36" s="15">
        <v>1996</v>
      </c>
      <c r="BO36" s="16">
        <v>3126</v>
      </c>
      <c r="BP36" s="239"/>
    </row>
    <row r="37" spans="1:68" s="1" customFormat="1">
      <c r="A37" s="143"/>
      <c r="B37" s="135" t="s">
        <v>102</v>
      </c>
      <c r="C37" s="26">
        <v>0</v>
      </c>
      <c r="D37" s="26">
        <v>0</v>
      </c>
      <c r="E37" s="26">
        <v>0</v>
      </c>
      <c r="F37" s="26">
        <v>-596800</v>
      </c>
      <c r="G37" s="26">
        <v>34971</v>
      </c>
      <c r="H37" s="26">
        <v>-962</v>
      </c>
      <c r="I37" s="26">
        <v>-44352</v>
      </c>
      <c r="J37" s="26">
        <v>-60450</v>
      </c>
      <c r="K37" s="26">
        <v>-107163</v>
      </c>
      <c r="L37" s="184">
        <v>-104930</v>
      </c>
      <c r="M37" s="26">
        <v>-99784</v>
      </c>
      <c r="N37" s="11">
        <v>-99669</v>
      </c>
      <c r="O37" s="251">
        <v>-142675.09999999998</v>
      </c>
      <c r="P37" s="11">
        <v>-100948</v>
      </c>
      <c r="Q37" s="11">
        <v>-110882</v>
      </c>
      <c r="R37" s="11">
        <v>-370709</v>
      </c>
      <c r="S37" s="11">
        <v>-120389</v>
      </c>
      <c r="T37" s="12">
        <v>-134282</v>
      </c>
      <c r="U37" s="11">
        <v>0</v>
      </c>
      <c r="V37" s="11">
        <v>-506098</v>
      </c>
      <c r="W37" s="11">
        <v>0</v>
      </c>
      <c r="X37" s="11">
        <v>95015</v>
      </c>
      <c r="Y37" s="11">
        <v>-13</v>
      </c>
      <c r="Z37" s="11">
        <v>-5174</v>
      </c>
      <c r="AA37" s="11">
        <v>-4087</v>
      </c>
      <c r="AB37" s="251">
        <v>-3797</v>
      </c>
      <c r="AC37" s="11">
        <v>54720</v>
      </c>
      <c r="AD37" s="11">
        <v>-3686</v>
      </c>
      <c r="AE37" s="11">
        <v>-6654</v>
      </c>
      <c r="AF37" s="11">
        <v>-252</v>
      </c>
      <c r="AG37" s="11">
        <v>-7327</v>
      </c>
      <c r="AH37" s="11">
        <v>-124311</v>
      </c>
      <c r="AI37" s="11">
        <v>-3334</v>
      </c>
      <c r="AJ37" s="12">
        <v>-4068</v>
      </c>
      <c r="AK37" s="11">
        <v>0</v>
      </c>
      <c r="AL37" s="11">
        <v>-596841</v>
      </c>
      <c r="AM37" s="11">
        <v>-134969</v>
      </c>
      <c r="AN37" s="11">
        <v>8603</v>
      </c>
      <c r="AO37" s="11">
        <v>-39573</v>
      </c>
      <c r="AP37" s="11">
        <v>-55615</v>
      </c>
      <c r="AQ37" s="11">
        <v>-104840</v>
      </c>
      <c r="AR37" s="251">
        <v>-102934</v>
      </c>
      <c r="AS37" s="11">
        <v>-77614</v>
      </c>
      <c r="AT37" s="11">
        <v>-93297</v>
      </c>
      <c r="AU37" s="11">
        <v>-142769</v>
      </c>
      <c r="AV37" s="11">
        <v>-102210</v>
      </c>
      <c r="AW37" s="11">
        <v>-111233</v>
      </c>
      <c r="AX37" s="11">
        <v>-234351</v>
      </c>
      <c r="AY37" s="11">
        <v>-118700</v>
      </c>
      <c r="AZ37" s="12">
        <v>-132150</v>
      </c>
      <c r="BA37" s="251">
        <v>-506098</v>
      </c>
      <c r="BB37" s="11">
        <v>0</v>
      </c>
      <c r="BC37" s="11">
        <v>75683</v>
      </c>
      <c r="BD37" s="11">
        <v>-13</v>
      </c>
      <c r="BE37" s="11">
        <v>-182</v>
      </c>
      <c r="BF37" s="11">
        <v>-44</v>
      </c>
      <c r="BG37" s="251">
        <v>-13</v>
      </c>
      <c r="BH37" s="11">
        <v>57144</v>
      </c>
      <c r="BI37" s="11">
        <v>-1684</v>
      </c>
      <c r="BJ37" s="11">
        <v>-2952</v>
      </c>
      <c r="BK37" s="11">
        <v>-2414.9962700000001</v>
      </c>
      <c r="BL37" s="11">
        <v>-2381</v>
      </c>
      <c r="BM37" s="11">
        <v>-121405</v>
      </c>
      <c r="BN37" s="11">
        <v>-1652</v>
      </c>
      <c r="BO37" s="12">
        <v>-1965</v>
      </c>
      <c r="BP37" s="239"/>
    </row>
    <row r="38" spans="1:68" s="1" customFormat="1">
      <c r="A38" s="340"/>
      <c r="B38" s="92" t="s">
        <v>236</v>
      </c>
      <c r="C38" s="31">
        <v>0</v>
      </c>
      <c r="D38" s="31">
        <v>0</v>
      </c>
      <c r="E38" s="31">
        <v>0</v>
      </c>
      <c r="F38" s="31">
        <v>-596800</v>
      </c>
      <c r="G38" s="31">
        <v>-135029</v>
      </c>
      <c r="H38" s="31">
        <v>-61002</v>
      </c>
      <c r="I38" s="31">
        <v>-33141</v>
      </c>
      <c r="J38" s="31">
        <v>-50568</v>
      </c>
      <c r="K38" s="31">
        <v>-100715</v>
      </c>
      <c r="L38" s="30">
        <v>-99092</v>
      </c>
      <c r="M38" s="31">
        <v>-90257</v>
      </c>
      <c r="N38" s="15">
        <v>-92338</v>
      </c>
      <c r="O38" s="196">
        <v>-133449</v>
      </c>
      <c r="P38" s="15">
        <v>-100716</v>
      </c>
      <c r="Q38" s="15">
        <v>-105208</v>
      </c>
      <c r="R38" s="15">
        <v>-115025</v>
      </c>
      <c r="S38" s="15">
        <v>-113358</v>
      </c>
      <c r="T38" s="16">
        <v>-125960</v>
      </c>
      <c r="U38" s="15">
        <v>0</v>
      </c>
      <c r="V38" s="15">
        <v>-506098</v>
      </c>
      <c r="W38" s="15">
        <v>0</v>
      </c>
      <c r="X38" s="15">
        <v>0</v>
      </c>
      <c r="Y38" s="15">
        <v>0</v>
      </c>
      <c r="Z38" s="15">
        <v>-202</v>
      </c>
      <c r="AA38" s="15">
        <v>0</v>
      </c>
      <c r="AB38" s="196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-29</v>
      </c>
      <c r="AH38" s="15">
        <v>0</v>
      </c>
      <c r="AI38" s="15">
        <v>0</v>
      </c>
      <c r="AJ38" s="16">
        <v>0</v>
      </c>
      <c r="AK38" s="15">
        <v>0</v>
      </c>
      <c r="AL38" s="15">
        <v>-596841</v>
      </c>
      <c r="AM38" s="15">
        <v>-134969</v>
      </c>
      <c r="AN38" s="15">
        <v>-60975</v>
      </c>
      <c r="AO38" s="15">
        <v>-33141</v>
      </c>
      <c r="AP38" s="15">
        <v>-50568</v>
      </c>
      <c r="AQ38" s="15">
        <v>-100715</v>
      </c>
      <c r="AR38" s="196">
        <v>-99114</v>
      </c>
      <c r="AS38" s="15">
        <v>-90257</v>
      </c>
      <c r="AT38" s="15">
        <v>-92338</v>
      </c>
      <c r="AU38" s="15">
        <v>-133402</v>
      </c>
      <c r="AV38" s="15">
        <v>-100716</v>
      </c>
      <c r="AW38" s="15">
        <v>-105208</v>
      </c>
      <c r="AX38" s="15">
        <v>-115025</v>
      </c>
      <c r="AY38" s="15">
        <v>-113339</v>
      </c>
      <c r="AZ38" s="16">
        <v>-125960</v>
      </c>
      <c r="BA38" s="196">
        <v>-506098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96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-29</v>
      </c>
      <c r="BM38" s="15">
        <v>0</v>
      </c>
      <c r="BN38" s="15">
        <v>0</v>
      </c>
      <c r="BO38" s="16">
        <v>0</v>
      </c>
      <c r="BP38" s="239"/>
    </row>
    <row r="39" spans="1:68" s="1" customFormat="1">
      <c r="A39" s="340"/>
      <c r="B39" s="92" t="s">
        <v>229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-15656</v>
      </c>
      <c r="I39" s="31">
        <v>-11198</v>
      </c>
      <c r="J39" s="31">
        <v>-9506</v>
      </c>
      <c r="K39" s="31">
        <v>-6713</v>
      </c>
      <c r="L39" s="30">
        <v>-5779</v>
      </c>
      <c r="M39" s="31">
        <v>-7642</v>
      </c>
      <c r="N39" s="15">
        <v>-7300</v>
      </c>
      <c r="O39" s="196">
        <v>-7275</v>
      </c>
      <c r="P39" s="15">
        <v>-7300</v>
      </c>
      <c r="Q39" s="15">
        <v>-5452</v>
      </c>
      <c r="R39" s="15">
        <v>-4708</v>
      </c>
      <c r="S39" s="15">
        <v>0</v>
      </c>
      <c r="T39" s="16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-4729</v>
      </c>
      <c r="AA39" s="15">
        <v>-3920</v>
      </c>
      <c r="AB39" s="196">
        <v>-3770</v>
      </c>
      <c r="AC39" s="15">
        <v>-3998</v>
      </c>
      <c r="AD39" s="15">
        <v>-3655</v>
      </c>
      <c r="AE39" s="15">
        <v>-3644</v>
      </c>
      <c r="AF39" s="15">
        <v>-3656</v>
      </c>
      <c r="AG39" s="15">
        <v>-2732</v>
      </c>
      <c r="AH39" s="15">
        <v>-2708</v>
      </c>
      <c r="AI39" s="15">
        <v>0</v>
      </c>
      <c r="AJ39" s="16">
        <v>0</v>
      </c>
      <c r="AK39" s="15">
        <v>0</v>
      </c>
      <c r="AL39" s="15">
        <v>0</v>
      </c>
      <c r="AM39" s="15">
        <v>0</v>
      </c>
      <c r="AN39" s="15">
        <v>-7865</v>
      </c>
      <c r="AO39" s="15">
        <v>-6419</v>
      </c>
      <c r="AP39" s="15">
        <v>-4729</v>
      </c>
      <c r="AQ39" s="15">
        <v>-3920</v>
      </c>
      <c r="AR39" s="196">
        <v>-3770</v>
      </c>
      <c r="AS39" s="15">
        <v>-5642</v>
      </c>
      <c r="AT39" s="15">
        <v>-5300</v>
      </c>
      <c r="AU39" s="15">
        <v>-5276</v>
      </c>
      <c r="AV39" s="15">
        <v>-5300</v>
      </c>
      <c r="AW39" s="15">
        <v>-3452</v>
      </c>
      <c r="AX39" s="15">
        <v>-2708</v>
      </c>
      <c r="AY39" s="15">
        <v>0</v>
      </c>
      <c r="AZ39" s="16">
        <v>0</v>
      </c>
      <c r="BA39" s="196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96">
        <v>0</v>
      </c>
      <c r="BH39" s="15">
        <v>-1988</v>
      </c>
      <c r="BI39" s="15">
        <v>-1668</v>
      </c>
      <c r="BJ39" s="15">
        <v>-1656</v>
      </c>
      <c r="BK39" s="15">
        <v>-1656</v>
      </c>
      <c r="BL39" s="15">
        <v>-744</v>
      </c>
      <c r="BM39" s="15">
        <v>-721</v>
      </c>
      <c r="BN39" s="15">
        <v>0</v>
      </c>
      <c r="BO39" s="16">
        <v>0</v>
      </c>
      <c r="BP39" s="239"/>
    </row>
    <row r="40" spans="1:68" s="1" customFormat="1">
      <c r="A40" s="145"/>
      <c r="B40" s="92" t="s">
        <v>178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0">
        <v>0</v>
      </c>
      <c r="M40" s="31">
        <v>-1267</v>
      </c>
      <c r="N40" s="15">
        <v>0</v>
      </c>
      <c r="O40" s="196">
        <v>0</v>
      </c>
      <c r="P40" s="15">
        <v>0</v>
      </c>
      <c r="Q40" s="15">
        <v>0</v>
      </c>
      <c r="R40" s="15">
        <v>0</v>
      </c>
      <c r="S40" s="15">
        <v>0</v>
      </c>
      <c r="T40" s="16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96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6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96">
        <v>0</v>
      </c>
      <c r="AS40" s="15">
        <v>-814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6">
        <v>0</v>
      </c>
      <c r="BA40" s="196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96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6">
        <v>0</v>
      </c>
      <c r="BP40" s="239"/>
    </row>
    <row r="41" spans="1:68" s="1" customFormat="1">
      <c r="A41" s="145"/>
      <c r="B41" s="92" t="s">
        <v>103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13</v>
      </c>
      <c r="I41" s="31">
        <v>-13</v>
      </c>
      <c r="J41" s="31">
        <v>0</v>
      </c>
      <c r="K41" s="31">
        <v>0</v>
      </c>
      <c r="L41" s="30">
        <v>0</v>
      </c>
      <c r="M41" s="31">
        <v>0</v>
      </c>
      <c r="N41" s="15">
        <v>0</v>
      </c>
      <c r="O41" s="196">
        <v>0</v>
      </c>
      <c r="P41" s="15">
        <v>0</v>
      </c>
      <c r="Q41" s="15">
        <v>0</v>
      </c>
      <c r="R41" s="15">
        <v>0</v>
      </c>
      <c r="S41" s="15">
        <v>0</v>
      </c>
      <c r="T41" s="16">
        <v>0</v>
      </c>
      <c r="U41" s="15">
        <v>0</v>
      </c>
      <c r="V41" s="15">
        <v>0</v>
      </c>
      <c r="W41" s="15">
        <v>0</v>
      </c>
      <c r="X41" s="15">
        <v>19332</v>
      </c>
      <c r="Y41" s="15">
        <v>-13</v>
      </c>
      <c r="Z41" s="15">
        <v>0</v>
      </c>
      <c r="AA41" s="15">
        <v>0</v>
      </c>
      <c r="AB41" s="196">
        <v>0</v>
      </c>
      <c r="AC41" s="15">
        <v>59303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6">
        <v>0</v>
      </c>
      <c r="AK41" s="15">
        <v>0</v>
      </c>
      <c r="AL41" s="15">
        <v>0</v>
      </c>
      <c r="AM41" s="15">
        <v>0</v>
      </c>
      <c r="AN41" s="15">
        <v>1760</v>
      </c>
      <c r="AO41" s="15">
        <v>-13</v>
      </c>
      <c r="AP41" s="15">
        <v>0</v>
      </c>
      <c r="AQ41" s="15">
        <v>0</v>
      </c>
      <c r="AR41" s="196">
        <v>0</v>
      </c>
      <c r="AS41" s="15">
        <v>19700</v>
      </c>
      <c r="AT41" s="15">
        <v>0</v>
      </c>
      <c r="AU41" s="15">
        <v>0</v>
      </c>
      <c r="AV41" s="15">
        <v>0</v>
      </c>
      <c r="AW41" s="15">
        <v>0</v>
      </c>
      <c r="AX41" s="15">
        <v>2319</v>
      </c>
      <c r="AY41" s="15">
        <v>0</v>
      </c>
      <c r="AZ41" s="16">
        <v>0</v>
      </c>
      <c r="BA41" s="196">
        <v>0</v>
      </c>
      <c r="BB41" s="15">
        <v>0</v>
      </c>
      <c r="BC41" s="15">
        <v>0</v>
      </c>
      <c r="BD41" s="15">
        <v>-13</v>
      </c>
      <c r="BE41" s="15">
        <v>0</v>
      </c>
      <c r="BF41" s="15">
        <v>0</v>
      </c>
      <c r="BG41" s="196">
        <v>0</v>
      </c>
      <c r="BH41" s="15">
        <v>59700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6">
        <v>0</v>
      </c>
      <c r="BP41" s="239"/>
    </row>
    <row r="42" spans="1:68" s="1" customFormat="1">
      <c r="A42" s="340"/>
      <c r="B42" s="92" t="s">
        <v>230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0">
        <v>0</v>
      </c>
      <c r="M42" s="31">
        <v>0</v>
      </c>
      <c r="N42" s="15">
        <v>0</v>
      </c>
      <c r="O42" s="196">
        <v>-4910.3</v>
      </c>
      <c r="P42" s="15">
        <v>-5304</v>
      </c>
      <c r="Q42" s="15">
        <v>-5582</v>
      </c>
      <c r="R42" s="15">
        <v>-5800</v>
      </c>
      <c r="S42" s="17">
        <v>-6701</v>
      </c>
      <c r="T42" s="18">
        <v>-6527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96">
        <v>0</v>
      </c>
      <c r="AC42" s="15">
        <v>0</v>
      </c>
      <c r="AD42" s="15">
        <v>0</v>
      </c>
      <c r="AE42" s="15">
        <v>-2641</v>
      </c>
      <c r="AF42" s="15">
        <v>-2658.55</v>
      </c>
      <c r="AG42" s="15">
        <v>-2792</v>
      </c>
      <c r="AH42" s="15">
        <v>-2846</v>
      </c>
      <c r="AI42" s="15">
        <v>-3257</v>
      </c>
      <c r="AJ42" s="16">
        <v>-3116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96">
        <v>0</v>
      </c>
      <c r="AS42" s="15">
        <v>0</v>
      </c>
      <c r="AT42" s="15">
        <v>0</v>
      </c>
      <c r="AU42" s="15">
        <v>-3547</v>
      </c>
      <c r="AV42" s="15">
        <v>-3976.2186499999998</v>
      </c>
      <c r="AW42" s="15">
        <v>-4141</v>
      </c>
      <c r="AX42" s="15">
        <v>-4318</v>
      </c>
      <c r="AY42" s="15">
        <v>-5207</v>
      </c>
      <c r="AZ42" s="16">
        <v>-4811</v>
      </c>
      <c r="BA42" s="196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96">
        <v>0</v>
      </c>
      <c r="BH42" s="15">
        <v>0</v>
      </c>
      <c r="BI42" s="15">
        <v>0</v>
      </c>
      <c r="BJ42" s="15">
        <v>-1114</v>
      </c>
      <c r="BK42" s="15">
        <v>-1379</v>
      </c>
      <c r="BL42" s="15">
        <v>-1503</v>
      </c>
      <c r="BM42" s="15">
        <v>-1431</v>
      </c>
      <c r="BN42" s="15">
        <v>-1607</v>
      </c>
      <c r="BO42" s="16">
        <v>-1542</v>
      </c>
      <c r="BP42" s="239"/>
    </row>
    <row r="43" spans="1:68" s="1" customFormat="1">
      <c r="A43" s="340"/>
      <c r="B43" s="136" t="s">
        <v>231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183">
        <v>0</v>
      </c>
      <c r="M43" s="29">
        <v>0</v>
      </c>
      <c r="N43" s="17">
        <v>0</v>
      </c>
      <c r="O43" s="249">
        <v>-745</v>
      </c>
      <c r="P43" s="17">
        <v>-621</v>
      </c>
      <c r="Q43" s="17">
        <v>-353</v>
      </c>
      <c r="R43" s="17">
        <v>-247</v>
      </c>
      <c r="S43" s="17">
        <v>-341</v>
      </c>
      <c r="T43" s="18">
        <v>-1795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249">
        <v>0</v>
      </c>
      <c r="AC43" s="17">
        <v>0</v>
      </c>
      <c r="AD43" s="17">
        <v>0</v>
      </c>
      <c r="AE43" s="17">
        <v>-369</v>
      </c>
      <c r="AF43" s="17">
        <v>-328.44897000000003</v>
      </c>
      <c r="AG43" s="17">
        <v>-194</v>
      </c>
      <c r="AH43" s="17">
        <v>-144</v>
      </c>
      <c r="AI43" s="17">
        <v>-77</v>
      </c>
      <c r="AJ43" s="18">
        <v>-952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249">
        <v>0</v>
      </c>
      <c r="AS43" s="17">
        <v>0</v>
      </c>
      <c r="AT43" s="17">
        <v>0</v>
      </c>
      <c r="AU43" s="17">
        <v>-545</v>
      </c>
      <c r="AV43" s="17">
        <v>-476.78134999999997</v>
      </c>
      <c r="AW43" s="17">
        <v>-294</v>
      </c>
      <c r="AX43" s="17">
        <v>-199</v>
      </c>
      <c r="AY43" s="17">
        <v>-154</v>
      </c>
      <c r="AZ43" s="18">
        <v>-1379</v>
      </c>
      <c r="BA43" s="249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249">
        <v>0</v>
      </c>
      <c r="BH43" s="17">
        <v>0</v>
      </c>
      <c r="BI43" s="17">
        <v>0</v>
      </c>
      <c r="BJ43" s="17">
        <v>-182</v>
      </c>
      <c r="BK43" s="15">
        <v>-166.99627000000001</v>
      </c>
      <c r="BL43" s="15">
        <v>-105</v>
      </c>
      <c r="BM43" s="15">
        <v>-55</v>
      </c>
      <c r="BN43" s="15">
        <v>-45</v>
      </c>
      <c r="BO43" s="16">
        <v>-423</v>
      </c>
      <c r="BP43" s="239"/>
    </row>
    <row r="44" spans="1:68" s="1" customFormat="1">
      <c r="A44" s="340"/>
      <c r="B44" s="136" t="s">
        <v>104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-376</v>
      </c>
      <c r="K44" s="29">
        <v>-219</v>
      </c>
      <c r="L44" s="183">
        <v>-60</v>
      </c>
      <c r="M44" s="29">
        <v>-63</v>
      </c>
      <c r="N44" s="17">
        <v>-31</v>
      </c>
      <c r="O44" s="249">
        <v>0</v>
      </c>
      <c r="P44" s="17">
        <v>0</v>
      </c>
      <c r="Q44" s="17">
        <v>0</v>
      </c>
      <c r="R44" s="17">
        <v>0</v>
      </c>
      <c r="S44" s="17">
        <v>0</v>
      </c>
      <c r="T44" s="18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-243</v>
      </c>
      <c r="AA44" s="17">
        <v>-167</v>
      </c>
      <c r="AB44" s="249">
        <v>-27</v>
      </c>
      <c r="AC44" s="17">
        <v>-30</v>
      </c>
      <c r="AD44" s="17">
        <v>-31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8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-318</v>
      </c>
      <c r="AQ44" s="17">
        <v>-205</v>
      </c>
      <c r="AR44" s="249">
        <v>-50</v>
      </c>
      <c r="AS44" s="17">
        <v>-46</v>
      </c>
      <c r="AT44" s="17">
        <v>-31</v>
      </c>
      <c r="AU44" s="17">
        <v>0</v>
      </c>
      <c r="AV44" s="17">
        <v>0</v>
      </c>
      <c r="AW44" s="17">
        <v>0</v>
      </c>
      <c r="AX44" s="17">
        <v>0</v>
      </c>
      <c r="AY44" s="15">
        <v>0</v>
      </c>
      <c r="AZ44" s="18">
        <v>0</v>
      </c>
      <c r="BA44" s="249">
        <v>0</v>
      </c>
      <c r="BB44" s="17">
        <v>0</v>
      </c>
      <c r="BC44" s="17">
        <v>0</v>
      </c>
      <c r="BD44" s="17">
        <v>0</v>
      </c>
      <c r="BE44" s="17">
        <v>-182</v>
      </c>
      <c r="BF44" s="17">
        <v>-44</v>
      </c>
      <c r="BG44" s="249">
        <v>-13</v>
      </c>
      <c r="BH44" s="17">
        <v>-13</v>
      </c>
      <c r="BI44" s="17">
        <v>-16</v>
      </c>
      <c r="BJ44" s="17">
        <v>0</v>
      </c>
      <c r="BK44" s="15">
        <v>0</v>
      </c>
      <c r="BL44" s="15">
        <v>0</v>
      </c>
      <c r="BM44" s="15">
        <v>0</v>
      </c>
      <c r="BN44" s="15">
        <v>0</v>
      </c>
      <c r="BO44" s="16">
        <v>0</v>
      </c>
      <c r="BP44" s="239"/>
    </row>
    <row r="45" spans="1:68" s="1" customFormat="1">
      <c r="A45" s="148"/>
      <c r="B45" s="136" t="s">
        <v>187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183">
        <v>0</v>
      </c>
      <c r="M45" s="29">
        <v>0</v>
      </c>
      <c r="N45" s="17">
        <v>0</v>
      </c>
      <c r="O45" s="249">
        <v>0</v>
      </c>
      <c r="P45" s="17">
        <v>0</v>
      </c>
      <c r="Q45" s="17">
        <v>0</v>
      </c>
      <c r="R45" s="17">
        <v>0</v>
      </c>
      <c r="S45" s="17">
        <v>0</v>
      </c>
      <c r="T45" s="18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249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8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249">
        <v>0</v>
      </c>
      <c r="AS45" s="17">
        <v>0</v>
      </c>
      <c r="AT45" s="17">
        <v>4372</v>
      </c>
      <c r="AU45" s="17">
        <v>0</v>
      </c>
      <c r="AV45" s="17">
        <v>0</v>
      </c>
      <c r="AW45" s="17">
        <v>0</v>
      </c>
      <c r="AX45" s="17">
        <v>0</v>
      </c>
      <c r="AY45" s="15">
        <v>0</v>
      </c>
      <c r="AZ45" s="18">
        <v>0</v>
      </c>
      <c r="BA45" s="249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249">
        <v>0</v>
      </c>
      <c r="BH45" s="17">
        <v>0</v>
      </c>
      <c r="BI45" s="17">
        <v>0</v>
      </c>
      <c r="BJ45" s="17">
        <v>0</v>
      </c>
      <c r="BK45" s="15">
        <v>0</v>
      </c>
      <c r="BL45" s="15">
        <v>0</v>
      </c>
      <c r="BM45" s="15">
        <v>0</v>
      </c>
      <c r="BN45" s="15">
        <v>0</v>
      </c>
      <c r="BO45" s="16">
        <v>0</v>
      </c>
      <c r="BP45" s="239"/>
    </row>
    <row r="46" spans="1:68" s="1" customFormat="1">
      <c r="A46" s="148"/>
      <c r="B46" s="136" t="s">
        <v>203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183">
        <v>0</v>
      </c>
      <c r="M46" s="29">
        <v>0</v>
      </c>
      <c r="N46" s="17">
        <v>0</v>
      </c>
      <c r="O46" s="249">
        <v>3704.2</v>
      </c>
      <c r="P46" s="17">
        <v>13499</v>
      </c>
      <c r="Q46" s="17">
        <v>9928</v>
      </c>
      <c r="R46" s="17">
        <v>0</v>
      </c>
      <c r="S46" s="17">
        <v>0</v>
      </c>
      <c r="T46" s="18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249">
        <v>0</v>
      </c>
      <c r="AC46" s="17">
        <v>0</v>
      </c>
      <c r="AD46" s="17">
        <v>0</v>
      </c>
      <c r="AE46" s="17">
        <v>0</v>
      </c>
      <c r="AF46" s="17">
        <v>6391</v>
      </c>
      <c r="AG46" s="17">
        <v>1956</v>
      </c>
      <c r="AH46" s="17">
        <v>4905</v>
      </c>
      <c r="AI46" s="17">
        <v>0</v>
      </c>
      <c r="AJ46" s="18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249">
        <v>0</v>
      </c>
      <c r="AS46" s="17">
        <v>0</v>
      </c>
      <c r="AT46" s="17">
        <v>0</v>
      </c>
      <c r="AU46" s="17">
        <v>0</v>
      </c>
      <c r="AV46" s="17">
        <v>8259</v>
      </c>
      <c r="AW46" s="17">
        <v>4426</v>
      </c>
      <c r="AX46" s="17">
        <v>9841</v>
      </c>
      <c r="AY46" s="15">
        <v>0</v>
      </c>
      <c r="AZ46" s="18">
        <v>0</v>
      </c>
      <c r="BA46" s="249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249">
        <v>0</v>
      </c>
      <c r="BH46" s="17">
        <v>0</v>
      </c>
      <c r="BI46" s="17">
        <v>0</v>
      </c>
      <c r="BJ46" s="17">
        <v>0</v>
      </c>
      <c r="BK46" s="15">
        <v>787</v>
      </c>
      <c r="BL46" s="15">
        <v>0</v>
      </c>
      <c r="BM46" s="15">
        <v>1605</v>
      </c>
      <c r="BN46" s="15">
        <v>0</v>
      </c>
      <c r="BO46" s="16">
        <v>0</v>
      </c>
      <c r="BP46" s="239"/>
    </row>
    <row r="47" spans="1:68" s="1" customFormat="1">
      <c r="A47" s="145"/>
      <c r="B47" s="92" t="s">
        <v>105</v>
      </c>
      <c r="C47" s="31">
        <v>0</v>
      </c>
      <c r="D47" s="31">
        <v>0</v>
      </c>
      <c r="E47" s="31">
        <v>0</v>
      </c>
      <c r="F47" s="31">
        <v>0</v>
      </c>
      <c r="G47" s="31">
        <v>170000</v>
      </c>
      <c r="H47" s="31">
        <v>75683</v>
      </c>
      <c r="I47" s="31">
        <v>0</v>
      </c>
      <c r="J47" s="31">
        <v>0</v>
      </c>
      <c r="K47" s="31">
        <v>125000</v>
      </c>
      <c r="L47" s="30">
        <v>0</v>
      </c>
      <c r="M47" s="31">
        <v>119929</v>
      </c>
      <c r="N47" s="15">
        <v>0</v>
      </c>
      <c r="O47" s="196">
        <v>0</v>
      </c>
      <c r="P47" s="15">
        <v>0</v>
      </c>
      <c r="Q47" s="15">
        <v>0</v>
      </c>
      <c r="R47" s="15">
        <v>0</v>
      </c>
      <c r="S47" s="15">
        <v>0</v>
      </c>
      <c r="T47" s="16">
        <v>0</v>
      </c>
      <c r="U47" s="15">
        <v>0</v>
      </c>
      <c r="V47" s="15">
        <v>0</v>
      </c>
      <c r="W47" s="15">
        <v>0</v>
      </c>
      <c r="X47" s="15">
        <v>75683</v>
      </c>
      <c r="Y47" s="15">
        <v>0</v>
      </c>
      <c r="Z47" s="15">
        <v>0</v>
      </c>
      <c r="AA47" s="15">
        <v>0</v>
      </c>
      <c r="AB47" s="196">
        <v>0</v>
      </c>
      <c r="AC47" s="15">
        <v>119929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6">
        <v>0</v>
      </c>
      <c r="AK47" s="15">
        <v>0</v>
      </c>
      <c r="AL47" s="15">
        <v>0</v>
      </c>
      <c r="AM47" s="15">
        <v>0</v>
      </c>
      <c r="AN47" s="15">
        <v>75683</v>
      </c>
      <c r="AO47" s="15">
        <v>0</v>
      </c>
      <c r="AP47" s="15">
        <v>0</v>
      </c>
      <c r="AQ47" s="15">
        <v>0</v>
      </c>
      <c r="AR47" s="196">
        <v>0</v>
      </c>
      <c r="AS47" s="15">
        <v>119929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6">
        <v>0</v>
      </c>
      <c r="BA47" s="196">
        <v>0</v>
      </c>
      <c r="BB47" s="15">
        <v>0</v>
      </c>
      <c r="BC47" s="15">
        <v>75683</v>
      </c>
      <c r="BD47" s="15">
        <v>0</v>
      </c>
      <c r="BE47" s="15">
        <v>0</v>
      </c>
      <c r="BF47" s="15">
        <v>0</v>
      </c>
      <c r="BG47" s="196">
        <v>0</v>
      </c>
      <c r="BH47" s="15">
        <v>119929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6">
        <v>0</v>
      </c>
      <c r="BP47" s="239"/>
    </row>
    <row r="48" spans="1:68" s="1" customFormat="1">
      <c r="A48" s="145"/>
      <c r="B48" s="92" t="s">
        <v>166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-124516</v>
      </c>
      <c r="L48" s="30">
        <v>0</v>
      </c>
      <c r="M48" s="31">
        <v>-120484</v>
      </c>
      <c r="N48" s="15">
        <v>0</v>
      </c>
      <c r="O48" s="196">
        <v>0</v>
      </c>
      <c r="P48" s="15">
        <v>0</v>
      </c>
      <c r="Q48" s="15">
        <v>0</v>
      </c>
      <c r="R48" s="15">
        <v>-244929</v>
      </c>
      <c r="S48" s="15">
        <v>0</v>
      </c>
      <c r="T48" s="16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96">
        <v>0</v>
      </c>
      <c r="AC48" s="15">
        <v>-120484</v>
      </c>
      <c r="AD48" s="15">
        <v>0</v>
      </c>
      <c r="AE48" s="15">
        <v>0</v>
      </c>
      <c r="AF48" s="15">
        <v>0</v>
      </c>
      <c r="AG48" s="15">
        <v>0</v>
      </c>
      <c r="AH48" s="15">
        <v>-120000</v>
      </c>
      <c r="AI48" s="15">
        <v>0</v>
      </c>
      <c r="AJ48" s="16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96">
        <v>0</v>
      </c>
      <c r="AS48" s="15">
        <v>-120484</v>
      </c>
      <c r="AT48" s="15">
        <v>0</v>
      </c>
      <c r="AU48" s="15">
        <v>0</v>
      </c>
      <c r="AV48" s="15">
        <v>0</v>
      </c>
      <c r="AW48" s="15">
        <v>0</v>
      </c>
      <c r="AX48" s="15">
        <v>-120000</v>
      </c>
      <c r="AY48" s="15">
        <v>0</v>
      </c>
      <c r="AZ48" s="16">
        <v>0</v>
      </c>
      <c r="BA48" s="196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96">
        <v>0</v>
      </c>
      <c r="BH48" s="15">
        <v>-120484</v>
      </c>
      <c r="BI48" s="15">
        <v>0</v>
      </c>
      <c r="BJ48" s="15">
        <v>0</v>
      </c>
      <c r="BK48" s="15">
        <v>0</v>
      </c>
      <c r="BL48" s="15">
        <v>0</v>
      </c>
      <c r="BM48" s="15">
        <v>-120000</v>
      </c>
      <c r="BN48" s="15">
        <v>0</v>
      </c>
      <c r="BO48" s="16">
        <v>0</v>
      </c>
      <c r="BP48" s="239"/>
    </row>
    <row r="49" spans="1:68" s="1" customFormat="1">
      <c r="A49" s="145"/>
      <c r="B49" s="92" t="s">
        <v>248</v>
      </c>
      <c r="C49" s="31"/>
      <c r="D49" s="31"/>
      <c r="E49" s="31"/>
      <c r="F49" s="31"/>
      <c r="G49" s="31"/>
      <c r="H49" s="31"/>
      <c r="I49" s="31"/>
      <c r="J49" s="31"/>
      <c r="K49" s="31"/>
      <c r="L49" s="30">
        <v>0</v>
      </c>
      <c r="M49" s="31">
        <v>0</v>
      </c>
      <c r="N49" s="15">
        <v>0</v>
      </c>
      <c r="O49" s="196">
        <v>0</v>
      </c>
      <c r="P49" s="15">
        <v>-506</v>
      </c>
      <c r="Q49" s="15">
        <v>-4215</v>
      </c>
      <c r="R49" s="15">
        <v>0</v>
      </c>
      <c r="S49" s="15">
        <v>0</v>
      </c>
      <c r="T49" s="16">
        <v>0</v>
      </c>
      <c r="U49" s="15"/>
      <c r="V49" s="15"/>
      <c r="W49" s="15"/>
      <c r="X49" s="15"/>
      <c r="Y49" s="15"/>
      <c r="Z49" s="15"/>
      <c r="AA49" s="15"/>
      <c r="AB49" s="196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-3518</v>
      </c>
      <c r="AI49" s="15">
        <v>0</v>
      </c>
      <c r="AJ49" s="16">
        <v>0</v>
      </c>
      <c r="AK49" s="15"/>
      <c r="AL49" s="15"/>
      <c r="AM49" s="15"/>
      <c r="AN49" s="15"/>
      <c r="AO49" s="15"/>
      <c r="AP49" s="15"/>
      <c r="AQ49" s="15"/>
      <c r="AR49" s="196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-4261</v>
      </c>
      <c r="AY49" s="15">
        <v>0</v>
      </c>
      <c r="AZ49" s="16">
        <v>0</v>
      </c>
      <c r="BA49" s="196"/>
      <c r="BB49" s="15"/>
      <c r="BC49" s="15"/>
      <c r="BD49" s="15"/>
      <c r="BE49" s="15"/>
      <c r="BF49" s="15"/>
      <c r="BG49" s="196">
        <v>0</v>
      </c>
      <c r="BH49" s="15">
        <v>0</v>
      </c>
      <c r="BI49" s="15">
        <v>0</v>
      </c>
      <c r="BJ49" s="15">
        <v>0</v>
      </c>
      <c r="BK49" s="15">
        <v>0</v>
      </c>
      <c r="BL49" s="15">
        <v>0</v>
      </c>
      <c r="BM49" s="15">
        <v>-803</v>
      </c>
      <c r="BN49" s="15">
        <v>0</v>
      </c>
      <c r="BO49" s="16">
        <v>0</v>
      </c>
      <c r="BP49" s="239"/>
    </row>
    <row r="50" spans="1:68" s="1" customFormat="1">
      <c r="A50" s="145"/>
      <c r="B50" s="92" t="s">
        <v>376</v>
      </c>
      <c r="C50" s="31"/>
      <c r="D50" s="31"/>
      <c r="E50" s="31"/>
      <c r="F50" s="31"/>
      <c r="G50" s="31"/>
      <c r="H50" s="31"/>
      <c r="I50" s="31"/>
      <c r="J50" s="31"/>
      <c r="K50" s="31"/>
      <c r="L50" s="30"/>
      <c r="M50" s="31"/>
      <c r="N50" s="15"/>
      <c r="O50" s="196">
        <v>0</v>
      </c>
      <c r="P50" s="15">
        <v>0</v>
      </c>
      <c r="Q50" s="15">
        <v>0</v>
      </c>
      <c r="R50" s="15">
        <v>0</v>
      </c>
      <c r="S50" s="15">
        <v>11</v>
      </c>
      <c r="T50" s="16">
        <v>0</v>
      </c>
      <c r="U50" s="15"/>
      <c r="V50" s="15"/>
      <c r="W50" s="15"/>
      <c r="X50" s="15"/>
      <c r="Y50" s="15"/>
      <c r="Z50" s="15"/>
      <c r="AA50" s="15"/>
      <c r="AB50" s="196"/>
      <c r="AC50" s="15"/>
      <c r="AD50" s="15"/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6">
        <v>0</v>
      </c>
      <c r="AK50" s="15"/>
      <c r="AL50" s="15"/>
      <c r="AM50" s="15"/>
      <c r="AN50" s="15"/>
      <c r="AO50" s="15"/>
      <c r="AP50" s="15"/>
      <c r="AQ50" s="15"/>
      <c r="AR50" s="196"/>
      <c r="AS50" s="15"/>
      <c r="AT50" s="15"/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6">
        <v>0</v>
      </c>
      <c r="BA50" s="196"/>
      <c r="BB50" s="15"/>
      <c r="BC50" s="15"/>
      <c r="BD50" s="15"/>
      <c r="BE50" s="15"/>
      <c r="BF50" s="15"/>
      <c r="BG50" s="196"/>
      <c r="BH50" s="15"/>
      <c r="BI50" s="15"/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6">
        <v>0</v>
      </c>
      <c r="BP50" s="239"/>
    </row>
    <row r="51" spans="1:68" s="1" customFormat="1">
      <c r="A51" s="340"/>
      <c r="B51" s="135" t="s">
        <v>106</v>
      </c>
      <c r="C51" s="26">
        <v>-13696</v>
      </c>
      <c r="D51" s="26">
        <v>186623</v>
      </c>
      <c r="E51" s="26">
        <v>254990</v>
      </c>
      <c r="F51" s="26">
        <v>-376567</v>
      </c>
      <c r="G51" s="26">
        <v>183485</v>
      </c>
      <c r="H51" s="26">
        <v>-32851</v>
      </c>
      <c r="I51" s="26">
        <v>53220</v>
      </c>
      <c r="J51" s="26">
        <v>78073</v>
      </c>
      <c r="K51" s="26">
        <v>-28704</v>
      </c>
      <c r="L51" s="184">
        <v>86428</v>
      </c>
      <c r="M51" s="26">
        <v>-127022</v>
      </c>
      <c r="N51" s="11">
        <v>-47357</v>
      </c>
      <c r="O51" s="251">
        <v>96859.900000000023</v>
      </c>
      <c r="P51" s="11">
        <v>135345.03481939691</v>
      </c>
      <c r="Q51" s="11">
        <v>-61524</v>
      </c>
      <c r="R51" s="11">
        <v>29232</v>
      </c>
      <c r="S51" s="11">
        <v>-131293</v>
      </c>
      <c r="T51" s="12">
        <v>-115088</v>
      </c>
      <c r="U51" s="11">
        <v>63529</v>
      </c>
      <c r="V51" s="11">
        <v>-414641</v>
      </c>
      <c r="W51" s="11">
        <v>81386</v>
      </c>
      <c r="X51" s="11">
        <v>-50783</v>
      </c>
      <c r="Y51" s="11">
        <v>49026</v>
      </c>
      <c r="Z51" s="11">
        <v>64404</v>
      </c>
      <c r="AA51" s="11">
        <v>57381</v>
      </c>
      <c r="AB51" s="251">
        <v>141236</v>
      </c>
      <c r="AC51" s="11">
        <v>93377</v>
      </c>
      <c r="AD51" s="11">
        <v>6220</v>
      </c>
      <c r="AE51" s="11">
        <v>289432</v>
      </c>
      <c r="AF51" s="11">
        <v>136822</v>
      </c>
      <c r="AG51" s="11">
        <v>-134777.1562</v>
      </c>
      <c r="AH51" s="11">
        <v>98096</v>
      </c>
      <c r="AI51" s="11">
        <v>-2717.6313900000096</v>
      </c>
      <c r="AJ51" s="12">
        <v>140313</v>
      </c>
      <c r="AK51" s="11">
        <v>208723</v>
      </c>
      <c r="AL51" s="11">
        <v>-426074</v>
      </c>
      <c r="AM51" s="11">
        <v>-32119</v>
      </c>
      <c r="AN51" s="11">
        <v>-42662</v>
      </c>
      <c r="AO51" s="11">
        <v>12379</v>
      </c>
      <c r="AP51" s="11">
        <v>47825</v>
      </c>
      <c r="AQ51" s="11">
        <v>-47958</v>
      </c>
      <c r="AR51" s="251">
        <v>63234</v>
      </c>
      <c r="AS51" s="11">
        <v>-75526</v>
      </c>
      <c r="AT51" s="11">
        <v>-62828</v>
      </c>
      <c r="AU51" s="11">
        <v>64386</v>
      </c>
      <c r="AV51" s="11">
        <v>135778</v>
      </c>
      <c r="AW51" s="11">
        <v>-84737.051427599974</v>
      </c>
      <c r="AX51" s="11">
        <v>77150</v>
      </c>
      <c r="AY51" s="11">
        <v>-227095.06975999998</v>
      </c>
      <c r="AZ51" s="12">
        <v>-52082</v>
      </c>
      <c r="BA51" s="251">
        <v>-445550</v>
      </c>
      <c r="BB51" s="11">
        <v>24155</v>
      </c>
      <c r="BC51" s="11">
        <v>-43108</v>
      </c>
      <c r="BD51" s="11">
        <v>18080</v>
      </c>
      <c r="BE51" s="11">
        <v>46862</v>
      </c>
      <c r="BF51" s="11">
        <v>-9916</v>
      </c>
      <c r="BG51" s="251">
        <v>123882</v>
      </c>
      <c r="BH51" s="11">
        <v>-89843</v>
      </c>
      <c r="BI51" s="11">
        <v>75874</v>
      </c>
      <c r="BJ51" s="11">
        <v>113926</v>
      </c>
      <c r="BK51" s="11">
        <v>140685.00108000002</v>
      </c>
      <c r="BL51" s="11">
        <v>-39631.463560000004</v>
      </c>
      <c r="BM51" s="11">
        <v>-14316</v>
      </c>
      <c r="BN51" s="11">
        <v>-13016.002069999988</v>
      </c>
      <c r="BO51" s="12">
        <v>66700</v>
      </c>
      <c r="BP51" s="239"/>
    </row>
    <row r="52" spans="1:68" s="116" customFormat="1" ht="14.4" outlineLevel="1">
      <c r="A52"/>
      <c r="B52" s="149" t="s">
        <v>107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I52" s="151">
        <v>0</v>
      </c>
      <c r="J52" s="151">
        <v>-565</v>
      </c>
      <c r="K52" s="151">
        <v>0</v>
      </c>
      <c r="L52" s="201">
        <v>0</v>
      </c>
      <c r="M52" s="151">
        <v>0</v>
      </c>
      <c r="N52" s="27">
        <v>0</v>
      </c>
      <c r="O52" s="197">
        <v>0</v>
      </c>
      <c r="P52" s="27">
        <v>0</v>
      </c>
      <c r="Q52" s="27">
        <v>0</v>
      </c>
      <c r="R52" s="27">
        <v>0</v>
      </c>
      <c r="S52" s="27">
        <v>0</v>
      </c>
      <c r="T52" s="253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19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53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19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53">
        <v>0</v>
      </c>
      <c r="BA52" s="19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19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53">
        <v>0</v>
      </c>
      <c r="BP52" s="239"/>
    </row>
    <row r="53" spans="1:68" s="1" customFormat="1">
      <c r="A53" s="340"/>
      <c r="B53" s="150" t="s">
        <v>168</v>
      </c>
      <c r="C53" s="151">
        <v>0</v>
      </c>
      <c r="D53" s="151">
        <v>0</v>
      </c>
      <c r="E53" s="151">
        <v>0</v>
      </c>
      <c r="F53" s="151">
        <v>0</v>
      </c>
      <c r="G53" s="151">
        <v>0</v>
      </c>
      <c r="H53" s="151">
        <v>-839</v>
      </c>
      <c r="I53" s="151">
        <v>891</v>
      </c>
      <c r="J53" s="151">
        <v>29</v>
      </c>
      <c r="K53" s="151">
        <v>55</v>
      </c>
      <c r="L53" s="201">
        <v>-7</v>
      </c>
      <c r="M53" s="151">
        <v>241</v>
      </c>
      <c r="N53" s="27">
        <v>195</v>
      </c>
      <c r="O53" s="197">
        <v>-300</v>
      </c>
      <c r="P53" s="27">
        <v>544</v>
      </c>
      <c r="Q53" s="27">
        <v>-170</v>
      </c>
      <c r="R53" s="27">
        <v>85</v>
      </c>
      <c r="S53" s="27">
        <v>-567</v>
      </c>
      <c r="T53" s="253">
        <v>543</v>
      </c>
      <c r="U53" s="27">
        <v>0</v>
      </c>
      <c r="V53" s="27">
        <v>0</v>
      </c>
      <c r="W53" s="27">
        <v>0</v>
      </c>
      <c r="X53" s="27">
        <v>0</v>
      </c>
      <c r="Y53" s="27">
        <v>754</v>
      </c>
      <c r="Z53" s="27">
        <v>243</v>
      </c>
      <c r="AA53" s="27">
        <v>350</v>
      </c>
      <c r="AB53" s="197">
        <v>129</v>
      </c>
      <c r="AC53" s="27">
        <v>-231</v>
      </c>
      <c r="AD53" s="27">
        <v>-264</v>
      </c>
      <c r="AE53" s="27">
        <v>-25</v>
      </c>
      <c r="AF53" s="27">
        <v>386</v>
      </c>
      <c r="AG53" s="27">
        <v>-319.04025999999999</v>
      </c>
      <c r="AH53" s="27">
        <v>99</v>
      </c>
      <c r="AI53" s="27">
        <v>-64</v>
      </c>
      <c r="AJ53" s="253">
        <v>624</v>
      </c>
      <c r="AK53" s="27">
        <v>0</v>
      </c>
      <c r="AL53" s="27">
        <v>0</v>
      </c>
      <c r="AM53" s="27">
        <v>0</v>
      </c>
      <c r="AN53" s="27">
        <v>0</v>
      </c>
      <c r="AO53" s="27">
        <v>875</v>
      </c>
      <c r="AP53" s="27">
        <v>227</v>
      </c>
      <c r="AQ53" s="27">
        <v>200</v>
      </c>
      <c r="AR53" s="197">
        <v>306</v>
      </c>
      <c r="AS53" s="27">
        <v>-211</v>
      </c>
      <c r="AT53" s="27">
        <v>0</v>
      </c>
      <c r="AU53" s="27">
        <v>258</v>
      </c>
      <c r="AV53" s="27">
        <v>274</v>
      </c>
      <c r="AW53" s="27">
        <v>-131.71052</v>
      </c>
      <c r="AX53" s="27">
        <v>397</v>
      </c>
      <c r="AY53" s="27">
        <v>156</v>
      </c>
      <c r="AZ53" s="253">
        <v>98</v>
      </c>
      <c r="BA53" s="197">
        <v>0</v>
      </c>
      <c r="BB53" s="27">
        <v>0</v>
      </c>
      <c r="BC53" s="27">
        <v>0</v>
      </c>
      <c r="BD53" s="27">
        <v>498</v>
      </c>
      <c r="BE53" s="27">
        <v>247</v>
      </c>
      <c r="BF53" s="27">
        <v>-137</v>
      </c>
      <c r="BG53" s="197">
        <v>-340</v>
      </c>
      <c r="BH53" s="27">
        <v>316</v>
      </c>
      <c r="BI53" s="27">
        <v>-298</v>
      </c>
      <c r="BJ53" s="27">
        <v>-28</v>
      </c>
      <c r="BK53" s="27">
        <v>386</v>
      </c>
      <c r="BL53" s="27">
        <v>-141</v>
      </c>
      <c r="BM53" s="27">
        <v>-17</v>
      </c>
      <c r="BN53" s="27">
        <v>-71</v>
      </c>
      <c r="BO53" s="253">
        <v>339</v>
      </c>
      <c r="BP53" s="239"/>
    </row>
    <row r="54" spans="1:68" s="1" customFormat="1">
      <c r="A54" s="340"/>
      <c r="B54" s="93" t="s">
        <v>108</v>
      </c>
      <c r="C54" s="31">
        <v>56250</v>
      </c>
      <c r="D54" s="31">
        <v>42554</v>
      </c>
      <c r="E54" s="31">
        <v>229177</v>
      </c>
      <c r="F54" s="31">
        <v>484167</v>
      </c>
      <c r="G54" s="31">
        <v>107600</v>
      </c>
      <c r="H54" s="31">
        <v>291085</v>
      </c>
      <c r="I54" s="31">
        <v>257394</v>
      </c>
      <c r="J54" s="31">
        <v>311505</v>
      </c>
      <c r="K54" s="31">
        <v>389042</v>
      </c>
      <c r="L54" s="30">
        <v>360393</v>
      </c>
      <c r="M54" s="31">
        <v>362667</v>
      </c>
      <c r="N54" s="15">
        <v>235886</v>
      </c>
      <c r="O54" s="196">
        <v>188724</v>
      </c>
      <c r="P54" s="15">
        <v>275129</v>
      </c>
      <c r="Q54" s="15">
        <v>411018</v>
      </c>
      <c r="R54" s="15">
        <v>349324</v>
      </c>
      <c r="S54" s="15">
        <v>378641</v>
      </c>
      <c r="T54" s="16">
        <v>246781</v>
      </c>
      <c r="U54" s="15">
        <v>229177</v>
      </c>
      <c r="V54" s="15">
        <v>484167</v>
      </c>
      <c r="W54" s="15">
        <v>107600</v>
      </c>
      <c r="X54" s="15">
        <v>291085</v>
      </c>
      <c r="Y54" s="15">
        <v>257394</v>
      </c>
      <c r="Z54" s="15">
        <v>311505</v>
      </c>
      <c r="AA54" s="15">
        <v>389042</v>
      </c>
      <c r="AB54" s="196">
        <v>360393</v>
      </c>
      <c r="AC54" s="15">
        <v>362667</v>
      </c>
      <c r="AD54" s="15">
        <v>235886</v>
      </c>
      <c r="AE54" s="15">
        <v>188724</v>
      </c>
      <c r="AF54" s="15">
        <v>285284</v>
      </c>
      <c r="AG54" s="15">
        <v>411018</v>
      </c>
      <c r="AH54" s="15">
        <v>349324</v>
      </c>
      <c r="AI54" s="15">
        <v>378641</v>
      </c>
      <c r="AJ54" s="16">
        <v>246781</v>
      </c>
      <c r="AK54" s="15">
        <v>229177</v>
      </c>
      <c r="AL54" s="15">
        <v>484167</v>
      </c>
      <c r="AM54" s="15">
        <v>107600</v>
      </c>
      <c r="AN54" s="15">
        <v>291085</v>
      </c>
      <c r="AO54" s="15">
        <v>257394</v>
      </c>
      <c r="AP54" s="15">
        <v>311505</v>
      </c>
      <c r="AQ54" s="15">
        <v>389042</v>
      </c>
      <c r="AR54" s="196">
        <v>360393</v>
      </c>
      <c r="AS54" s="15">
        <v>362667</v>
      </c>
      <c r="AT54" s="15">
        <v>235886</v>
      </c>
      <c r="AU54" s="15">
        <v>188724</v>
      </c>
      <c r="AV54" s="15">
        <v>275139</v>
      </c>
      <c r="AW54" s="15">
        <v>411018</v>
      </c>
      <c r="AX54" s="15">
        <v>349324</v>
      </c>
      <c r="AY54" s="15">
        <v>378641</v>
      </c>
      <c r="AZ54" s="16">
        <v>246781</v>
      </c>
      <c r="BA54" s="196">
        <v>484167</v>
      </c>
      <c r="BB54" s="15">
        <v>107600</v>
      </c>
      <c r="BC54" s="15">
        <v>291085</v>
      </c>
      <c r="BD54" s="15">
        <v>257394</v>
      </c>
      <c r="BE54" s="15">
        <v>311505</v>
      </c>
      <c r="BF54" s="15">
        <v>389042</v>
      </c>
      <c r="BG54" s="196">
        <v>360393</v>
      </c>
      <c r="BH54" s="15">
        <v>362667</v>
      </c>
      <c r="BI54" s="15">
        <v>235886</v>
      </c>
      <c r="BJ54" s="15">
        <v>188724</v>
      </c>
      <c r="BK54" s="15">
        <v>281284</v>
      </c>
      <c r="BL54" s="15">
        <v>411018</v>
      </c>
      <c r="BM54" s="15">
        <v>349324</v>
      </c>
      <c r="BN54" s="15">
        <v>378641</v>
      </c>
      <c r="BO54" s="16">
        <v>246781</v>
      </c>
      <c r="BP54" s="239"/>
    </row>
    <row r="55" spans="1:68" s="1" customFormat="1">
      <c r="A55" s="340"/>
      <c r="B55" s="152" t="s">
        <v>109</v>
      </c>
      <c r="C55" s="52">
        <v>42554</v>
      </c>
      <c r="D55" s="52">
        <v>229177</v>
      </c>
      <c r="E55" s="52">
        <v>484167</v>
      </c>
      <c r="F55" s="52">
        <v>107600</v>
      </c>
      <c r="G55" s="52">
        <v>291085</v>
      </c>
      <c r="H55" s="52">
        <v>257394</v>
      </c>
      <c r="I55" s="52">
        <v>311505</v>
      </c>
      <c r="J55" s="52">
        <v>389042</v>
      </c>
      <c r="K55" s="52">
        <v>360393</v>
      </c>
      <c r="L55" s="51">
        <v>446814</v>
      </c>
      <c r="M55" s="52">
        <v>235886</v>
      </c>
      <c r="N55" s="36">
        <v>188724</v>
      </c>
      <c r="O55" s="198">
        <v>285283.90000000002</v>
      </c>
      <c r="P55" s="36">
        <v>411018</v>
      </c>
      <c r="Q55" s="36">
        <v>349324</v>
      </c>
      <c r="R55" s="36">
        <v>378641</v>
      </c>
      <c r="S55" s="36">
        <v>246781</v>
      </c>
      <c r="T55" s="39">
        <v>132236</v>
      </c>
      <c r="U55" s="36">
        <v>292706</v>
      </c>
      <c r="V55" s="36">
        <v>69526</v>
      </c>
      <c r="W55" s="36">
        <v>188986</v>
      </c>
      <c r="X55" s="36">
        <v>240302</v>
      </c>
      <c r="Y55" s="36">
        <v>307174</v>
      </c>
      <c r="Z55" s="36">
        <v>376152</v>
      </c>
      <c r="AA55" s="36">
        <v>446773</v>
      </c>
      <c r="AB55" s="198">
        <v>501758</v>
      </c>
      <c r="AC55" s="36">
        <v>455813</v>
      </c>
      <c r="AD55" s="36">
        <v>241842</v>
      </c>
      <c r="AE55" s="36">
        <v>478131</v>
      </c>
      <c r="AF55" s="36">
        <v>422492</v>
      </c>
      <c r="AG55" s="36">
        <v>275922</v>
      </c>
      <c r="AH55" s="36">
        <v>447519</v>
      </c>
      <c r="AI55" s="36">
        <v>375859.36861</v>
      </c>
      <c r="AJ55" s="39">
        <v>387718</v>
      </c>
      <c r="AK55" s="36">
        <v>437900</v>
      </c>
      <c r="AL55" s="36">
        <v>58093</v>
      </c>
      <c r="AM55" s="36">
        <v>75481</v>
      </c>
      <c r="AN55" s="36">
        <v>248423</v>
      </c>
      <c r="AO55" s="36">
        <v>270648</v>
      </c>
      <c r="AP55" s="36">
        <v>359557</v>
      </c>
      <c r="AQ55" s="36">
        <v>341284</v>
      </c>
      <c r="AR55" s="198">
        <v>423933</v>
      </c>
      <c r="AS55" s="36">
        <v>286930</v>
      </c>
      <c r="AT55" s="36">
        <v>173058</v>
      </c>
      <c r="AU55" s="36">
        <v>253368</v>
      </c>
      <c r="AV55" s="36">
        <v>411191</v>
      </c>
      <c r="AW55" s="36">
        <v>326149</v>
      </c>
      <c r="AX55" s="36">
        <v>426871</v>
      </c>
      <c r="AY55" s="36">
        <v>151702</v>
      </c>
      <c r="AZ55" s="39">
        <v>194797</v>
      </c>
      <c r="BA55" s="198">
        <v>38617</v>
      </c>
      <c r="BB55" s="36">
        <v>131755</v>
      </c>
      <c r="BC55" s="36">
        <v>247977</v>
      </c>
      <c r="BD55" s="36">
        <v>275973</v>
      </c>
      <c r="BE55" s="36">
        <v>358614</v>
      </c>
      <c r="BF55" s="36">
        <v>378989</v>
      </c>
      <c r="BG55" s="198">
        <v>483935</v>
      </c>
      <c r="BH55" s="36">
        <v>273140</v>
      </c>
      <c r="BI55" s="36">
        <v>311462</v>
      </c>
      <c r="BJ55" s="36">
        <v>302622</v>
      </c>
      <c r="BK55" s="36">
        <v>422355</v>
      </c>
      <c r="BL55" s="36">
        <v>371246</v>
      </c>
      <c r="BM55" s="36">
        <v>334991</v>
      </c>
      <c r="BN55" s="36">
        <v>365553.99793000001</v>
      </c>
      <c r="BO55" s="39">
        <v>313820</v>
      </c>
      <c r="BP55" s="239"/>
    </row>
    <row r="56" spans="1:68" s="1" customFormat="1" ht="8.25" customHeight="1">
      <c r="A56" s="153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155"/>
      <c r="P56" s="155"/>
      <c r="Q56" s="155"/>
      <c r="R56" s="155"/>
      <c r="S56" s="155"/>
      <c r="T56" s="155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154"/>
      <c r="AV56" s="154"/>
      <c r="AW56" s="154"/>
      <c r="AX56" s="154"/>
      <c r="AY56" s="154"/>
      <c r="AZ56" s="154"/>
      <c r="BA56" s="88"/>
      <c r="BB56" s="88"/>
      <c r="BC56" s="88"/>
      <c r="BD56" s="88"/>
      <c r="BE56" s="88"/>
      <c r="BF56" s="88"/>
      <c r="BG56" s="88"/>
      <c r="BH56" s="88"/>
    </row>
    <row r="57" spans="1:68" s="1" customFormat="1" ht="14.25" customHeight="1">
      <c r="A57" s="153"/>
      <c r="B57" s="112" t="s">
        <v>287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155"/>
      <c r="N57" s="155"/>
      <c r="O57" s="155"/>
      <c r="P57" s="155"/>
      <c r="Q57" s="155"/>
      <c r="R57" s="155"/>
      <c r="S57" s="357"/>
      <c r="T57" s="357"/>
      <c r="U57" s="88"/>
      <c r="V57" s="88"/>
      <c r="W57" s="88"/>
      <c r="X57" s="88"/>
      <c r="Y57" s="88"/>
      <c r="Z57" s="88"/>
      <c r="AA57" s="88"/>
      <c r="AB57" s="88"/>
      <c r="AC57" s="88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6"/>
      <c r="AV57" s="156"/>
      <c r="AW57" s="156"/>
      <c r="AX57" s="156"/>
      <c r="AY57" s="156"/>
      <c r="AZ57" s="156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</row>
    <row r="58" spans="1:68" s="158" customFormat="1" ht="11.4">
      <c r="A58" s="157"/>
      <c r="B58" s="112" t="s">
        <v>288</v>
      </c>
      <c r="M58" s="159"/>
      <c r="N58" s="159"/>
      <c r="O58" s="159"/>
      <c r="P58" s="159"/>
      <c r="Q58" s="159"/>
      <c r="R58" s="159"/>
      <c r="S58" s="159"/>
      <c r="T58" s="159"/>
      <c r="AC58" s="159"/>
      <c r="AD58" s="159"/>
      <c r="AE58" s="159"/>
      <c r="AF58" s="159"/>
      <c r="AG58" s="159"/>
      <c r="AH58" s="159"/>
      <c r="AI58" s="159"/>
      <c r="AJ58" s="159"/>
      <c r="AS58" s="159"/>
      <c r="AT58" s="159"/>
      <c r="AU58" s="156"/>
      <c r="AV58" s="156"/>
      <c r="AW58" s="156"/>
      <c r="AX58" s="156"/>
      <c r="AY58" s="156"/>
      <c r="AZ58" s="156"/>
      <c r="BB58" s="109"/>
      <c r="BC58" s="109"/>
      <c r="BD58" s="160"/>
      <c r="BE58" s="160"/>
      <c r="BF58" s="160"/>
      <c r="BG58" s="160"/>
      <c r="BH58" s="159"/>
      <c r="BI58" s="159"/>
      <c r="BJ58" s="159"/>
      <c r="BL58" s="159"/>
    </row>
    <row r="59" spans="1:68" s="158" customFormat="1" ht="11.4">
      <c r="A59" s="157"/>
      <c r="B59" s="112" t="s">
        <v>289</v>
      </c>
      <c r="M59" s="159"/>
      <c r="N59" s="159"/>
      <c r="O59" s="159"/>
      <c r="P59" s="159"/>
      <c r="Q59" s="159"/>
      <c r="R59" s="159"/>
      <c r="S59" s="159"/>
      <c r="T59" s="159"/>
      <c r="AC59" s="159"/>
      <c r="AD59" s="159"/>
      <c r="AE59" s="159"/>
      <c r="AF59" s="159"/>
      <c r="AG59" s="159"/>
      <c r="AH59" s="159"/>
      <c r="AI59" s="159"/>
      <c r="AJ59" s="159"/>
      <c r="AS59" s="159"/>
      <c r="AT59" s="159"/>
      <c r="AU59" s="156"/>
      <c r="AV59" s="156"/>
      <c r="AW59" s="156"/>
      <c r="AX59" s="156"/>
      <c r="AY59" s="156"/>
      <c r="AZ59" s="156"/>
      <c r="BB59" s="109"/>
      <c r="BC59" s="109"/>
      <c r="BD59" s="160"/>
      <c r="BE59" s="160"/>
      <c r="BF59" s="160"/>
      <c r="BG59" s="160"/>
      <c r="BH59" s="159"/>
      <c r="BI59" s="159"/>
      <c r="BJ59" s="159"/>
    </row>
    <row r="60" spans="1:68" s="1" customFormat="1">
      <c r="B60" s="402" t="s">
        <v>50</v>
      </c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V60" s="402"/>
      <c r="AW60" s="402"/>
      <c r="AX60" s="402"/>
      <c r="AY60" s="402"/>
      <c r="AZ60" s="402"/>
      <c r="BA60" s="402"/>
    </row>
    <row r="61" spans="1:68" s="1" customFormat="1">
      <c r="B61" s="402"/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  <c r="AJ61" s="402"/>
      <c r="AK61" s="402"/>
      <c r="AL61" s="402"/>
      <c r="AM61" s="402"/>
      <c r="AN61" s="402"/>
      <c r="AO61" s="402"/>
      <c r="AP61" s="402"/>
      <c r="AQ61" s="402"/>
      <c r="AR61" s="402"/>
      <c r="AS61" s="402"/>
      <c r="AT61" s="402"/>
      <c r="AU61" s="402"/>
      <c r="AV61" s="402"/>
      <c r="AW61" s="402"/>
      <c r="AX61" s="402"/>
      <c r="AY61" s="402"/>
      <c r="AZ61" s="402"/>
      <c r="BA61" s="402"/>
    </row>
    <row r="62" spans="1:68" s="1" customFormat="1">
      <c r="AU62" s="117"/>
      <c r="AV62" s="117"/>
      <c r="AW62" s="117"/>
      <c r="AX62" s="117"/>
      <c r="AY62" s="117"/>
      <c r="AZ62" s="117"/>
    </row>
    <row r="63" spans="1:68">
      <c r="P63" s="241"/>
      <c r="Q63" s="241"/>
      <c r="R63" s="241"/>
      <c r="S63" s="241"/>
      <c r="T63" s="241"/>
    </row>
  </sheetData>
  <mergeCells count="8">
    <mergeCell ref="B61:BA61"/>
    <mergeCell ref="B60:BA60"/>
    <mergeCell ref="B3:B4"/>
    <mergeCell ref="C3:J3"/>
    <mergeCell ref="AK3:AZ3"/>
    <mergeCell ref="O3:T3"/>
    <mergeCell ref="U3:AJ3"/>
    <mergeCell ref="BA3:BO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workbookViewId="0"/>
  </sheetViews>
  <sheetFormatPr defaultColWidth="0" defaultRowHeight="13.8" zeroHeight="1"/>
  <cols>
    <col min="1" max="1" width="1.69921875" customWidth="1"/>
    <col min="2" max="2" width="29.09765625" customWidth="1"/>
    <col min="3" max="10" width="9" customWidth="1"/>
    <col min="11" max="22" width="7.59765625" customWidth="1"/>
    <col min="23" max="24" width="7.69921875" customWidth="1"/>
    <col min="25" max="26" width="7.59765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414" t="s">
        <v>110</v>
      </c>
      <c r="C3" s="415" t="s">
        <v>111</v>
      </c>
      <c r="D3" s="416"/>
      <c r="E3" s="416"/>
      <c r="F3" s="416"/>
      <c r="G3" s="416"/>
      <c r="H3" s="416"/>
      <c r="I3" s="416"/>
      <c r="J3" s="417"/>
      <c r="K3" s="412" t="s">
        <v>52</v>
      </c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</row>
    <row r="4" spans="1:33">
      <c r="A4" s="5"/>
      <c r="B4" s="412"/>
      <c r="C4" s="32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8" t="s">
        <v>19</v>
      </c>
      <c r="AA4" s="8" t="s">
        <v>20</v>
      </c>
      <c r="AB4" s="8" t="s">
        <v>21</v>
      </c>
      <c r="AC4" s="8" t="s">
        <v>22</v>
      </c>
      <c r="AD4" s="8" t="s">
        <v>23</v>
      </c>
      <c r="AE4" s="8" t="s">
        <v>24</v>
      </c>
      <c r="AF4" s="8" t="s">
        <v>25</v>
      </c>
      <c r="AG4" s="8" t="s">
        <v>26</v>
      </c>
    </row>
    <row r="5" spans="1:33" s="1" customFormat="1">
      <c r="A5" s="85"/>
      <c r="B5" s="161" t="s">
        <v>112</v>
      </c>
      <c r="C5" s="26">
        <v>28244</v>
      </c>
      <c r="D5" s="26">
        <v>33241</v>
      </c>
      <c r="E5" s="26">
        <v>40849</v>
      </c>
      <c r="F5" s="26">
        <v>43922</v>
      </c>
      <c r="G5" s="26">
        <v>51841</v>
      </c>
      <c r="H5" s="26">
        <v>59902</v>
      </c>
      <c r="I5" s="26">
        <v>64036</v>
      </c>
      <c r="J5" s="26">
        <v>69543</v>
      </c>
      <c r="K5" s="26">
        <v>9766</v>
      </c>
      <c r="L5" s="26">
        <v>10500</v>
      </c>
      <c r="M5" s="26">
        <v>10208</v>
      </c>
      <c r="N5" s="26">
        <v>13448</v>
      </c>
      <c r="O5" s="26">
        <v>12177</v>
      </c>
      <c r="P5" s="26">
        <v>12545</v>
      </c>
      <c r="Q5" s="26">
        <v>11899</v>
      </c>
      <c r="R5" s="26">
        <v>15220</v>
      </c>
      <c r="S5" s="26">
        <v>13580</v>
      </c>
      <c r="T5" s="26">
        <v>15097</v>
      </c>
      <c r="U5" s="26">
        <v>14903</v>
      </c>
      <c r="V5" s="26">
        <v>16322</v>
      </c>
      <c r="W5" s="26">
        <v>17187</v>
      </c>
      <c r="X5" s="26">
        <v>17919</v>
      </c>
      <c r="Y5" s="26">
        <v>14226</v>
      </c>
      <c r="Z5" s="26">
        <v>14704</v>
      </c>
      <c r="AA5" s="26">
        <v>17303</v>
      </c>
      <c r="AB5" s="26">
        <v>16283</v>
      </c>
      <c r="AC5" s="26">
        <v>15868</v>
      </c>
      <c r="AD5" s="26">
        <v>20089</v>
      </c>
      <c r="AE5" s="26">
        <v>14712</v>
      </c>
      <c r="AF5" s="26">
        <v>17878</v>
      </c>
      <c r="AG5" s="26">
        <v>17270</v>
      </c>
    </row>
    <row r="6" spans="1:33" s="1" customFormat="1">
      <c r="A6" s="85"/>
      <c r="B6" s="162" t="s">
        <v>74</v>
      </c>
      <c r="C6" s="26">
        <v>22006</v>
      </c>
      <c r="D6" s="26">
        <v>25737</v>
      </c>
      <c r="E6" s="26">
        <v>32684</v>
      </c>
      <c r="F6" s="26">
        <v>35226</v>
      </c>
      <c r="G6" s="26">
        <v>39387</v>
      </c>
      <c r="H6" s="26">
        <v>47814</v>
      </c>
      <c r="I6" s="26">
        <v>51915</v>
      </c>
      <c r="J6" s="26">
        <v>56590</v>
      </c>
      <c r="K6" s="26">
        <v>7471</v>
      </c>
      <c r="L6" s="26">
        <v>8373</v>
      </c>
      <c r="M6" s="26">
        <v>8169</v>
      </c>
      <c r="N6" s="26">
        <v>11213</v>
      </c>
      <c r="O6" s="26">
        <v>9324</v>
      </c>
      <c r="P6" s="26">
        <v>10052</v>
      </c>
      <c r="Q6" s="26">
        <v>9631</v>
      </c>
      <c r="R6" s="26">
        <v>10380</v>
      </c>
      <c r="S6" s="26">
        <v>10399</v>
      </c>
      <c r="T6" s="26">
        <v>12126</v>
      </c>
      <c r="U6" s="26">
        <v>11985</v>
      </c>
      <c r="V6" s="26">
        <v>13304</v>
      </c>
      <c r="W6" s="26">
        <v>14168</v>
      </c>
      <c r="X6" s="26">
        <v>14450</v>
      </c>
      <c r="Y6" s="26">
        <v>11596</v>
      </c>
      <c r="Z6" s="26">
        <v>11701</v>
      </c>
      <c r="AA6" s="26">
        <v>13754</v>
      </c>
      <c r="AB6" s="26">
        <v>12936</v>
      </c>
      <c r="AC6" s="26">
        <v>13284</v>
      </c>
      <c r="AD6" s="26">
        <v>16616</v>
      </c>
      <c r="AE6" s="26">
        <v>11437</v>
      </c>
      <c r="AF6" s="26">
        <v>14920</v>
      </c>
      <c r="AG6" s="26">
        <v>14753</v>
      </c>
    </row>
    <row r="7" spans="1:33" s="1" customFormat="1">
      <c r="A7" s="85"/>
      <c r="B7" s="163" t="s">
        <v>113</v>
      </c>
      <c r="C7" s="31">
        <v>20869</v>
      </c>
      <c r="D7" s="31">
        <v>25455</v>
      </c>
      <c r="E7" s="31">
        <v>31815</v>
      </c>
      <c r="F7" s="31">
        <v>34303</v>
      </c>
      <c r="G7" s="31">
        <v>38899</v>
      </c>
      <c r="H7" s="31">
        <v>47169</v>
      </c>
      <c r="I7" s="31">
        <v>49816</v>
      </c>
      <c r="J7" s="31">
        <v>53401</v>
      </c>
      <c r="K7" s="31">
        <v>7283</v>
      </c>
      <c r="L7" s="31">
        <v>8106</v>
      </c>
      <c r="M7" s="31">
        <v>7853</v>
      </c>
      <c r="N7" s="31">
        <v>11061</v>
      </c>
      <c r="O7" s="31">
        <v>9311</v>
      </c>
      <c r="P7" s="31">
        <v>9802</v>
      </c>
      <c r="Q7" s="31">
        <v>9556</v>
      </c>
      <c r="R7" s="31">
        <v>10230</v>
      </c>
      <c r="S7" s="31">
        <v>10283</v>
      </c>
      <c r="T7" s="31">
        <v>11800</v>
      </c>
      <c r="U7" s="31">
        <v>11930</v>
      </c>
      <c r="V7" s="31">
        <v>13156</v>
      </c>
      <c r="W7" s="31">
        <v>11802</v>
      </c>
      <c r="X7" s="31">
        <v>14115</v>
      </c>
      <c r="Y7" s="31">
        <v>12492</v>
      </c>
      <c r="Z7" s="31">
        <v>11407</v>
      </c>
      <c r="AA7" s="31">
        <v>13213</v>
      </c>
      <c r="AB7" s="31">
        <v>12884</v>
      </c>
      <c r="AC7" s="31">
        <v>12782</v>
      </c>
      <c r="AD7" s="31">
        <v>14522</v>
      </c>
      <c r="AE7" s="31">
        <v>14512</v>
      </c>
      <c r="AF7" s="31">
        <v>14603</v>
      </c>
      <c r="AG7" s="31">
        <v>14087</v>
      </c>
    </row>
    <row r="8" spans="1:33" s="1" customFormat="1" ht="15.6">
      <c r="A8" s="85"/>
      <c r="B8" s="163" t="s">
        <v>114</v>
      </c>
      <c r="C8" s="31">
        <v>667</v>
      </c>
      <c r="D8" s="31">
        <v>0</v>
      </c>
      <c r="E8" s="31">
        <v>0</v>
      </c>
      <c r="F8" s="31">
        <v>0</v>
      </c>
      <c r="G8" s="31">
        <v>0</v>
      </c>
      <c r="H8" s="31">
        <v>194</v>
      </c>
      <c r="I8" s="31">
        <v>776</v>
      </c>
      <c r="J8" s="31">
        <v>539</v>
      </c>
      <c r="K8" s="31">
        <v>69</v>
      </c>
      <c r="L8" s="31">
        <v>83</v>
      </c>
      <c r="M8" s="31">
        <v>14</v>
      </c>
      <c r="N8" s="31">
        <v>-166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144</v>
      </c>
      <c r="U8" s="31">
        <v>-36</v>
      </c>
      <c r="V8" s="31">
        <v>86</v>
      </c>
      <c r="W8" s="31">
        <v>1806</v>
      </c>
      <c r="X8" s="31">
        <v>76</v>
      </c>
      <c r="Y8" s="31">
        <v>-1161</v>
      </c>
      <c r="Z8" s="31">
        <v>55</v>
      </c>
      <c r="AA8" s="31">
        <v>0</v>
      </c>
      <c r="AB8" s="31">
        <v>16</v>
      </c>
      <c r="AC8" s="31">
        <v>56</v>
      </c>
      <c r="AD8" s="31">
        <v>467</v>
      </c>
      <c r="AE8" s="31">
        <v>357</v>
      </c>
      <c r="AF8" s="31">
        <v>317</v>
      </c>
      <c r="AG8" s="31">
        <v>145</v>
      </c>
    </row>
    <row r="9" spans="1:33" s="1" customFormat="1" ht="15.6">
      <c r="A9" s="85"/>
      <c r="B9" s="163" t="s">
        <v>115</v>
      </c>
      <c r="C9" s="31">
        <v>275</v>
      </c>
      <c r="D9" s="31">
        <v>66</v>
      </c>
      <c r="E9" s="31">
        <v>261</v>
      </c>
      <c r="F9" s="31">
        <v>504</v>
      </c>
      <c r="G9" s="31">
        <v>156</v>
      </c>
      <c r="H9" s="31">
        <v>64</v>
      </c>
      <c r="I9" s="31">
        <v>915</v>
      </c>
      <c r="J9" s="31">
        <v>1554</v>
      </c>
      <c r="K9" s="31">
        <v>0</v>
      </c>
      <c r="L9" s="31">
        <v>106</v>
      </c>
      <c r="M9" s="31">
        <v>199</v>
      </c>
      <c r="N9" s="31">
        <v>199</v>
      </c>
      <c r="O9" s="31">
        <v>0</v>
      </c>
      <c r="P9" s="31">
        <v>33</v>
      </c>
      <c r="Q9" s="31">
        <v>53</v>
      </c>
      <c r="R9" s="31">
        <v>70</v>
      </c>
      <c r="S9" s="31">
        <v>0</v>
      </c>
      <c r="T9" s="31">
        <v>64</v>
      </c>
      <c r="U9" s="31">
        <v>0</v>
      </c>
      <c r="V9" s="31">
        <v>0</v>
      </c>
      <c r="W9" s="31">
        <v>451</v>
      </c>
      <c r="X9" s="31">
        <v>223</v>
      </c>
      <c r="Y9" s="31">
        <v>147</v>
      </c>
      <c r="Z9" s="31">
        <v>94</v>
      </c>
      <c r="AA9" s="31">
        <v>0</v>
      </c>
      <c r="AB9" s="31">
        <v>0</v>
      </c>
      <c r="AC9" s="31">
        <v>259</v>
      </c>
      <c r="AD9" s="31">
        <v>1295</v>
      </c>
      <c r="AE9" s="31">
        <v>-1813</v>
      </c>
      <c r="AF9" s="31">
        <v>0</v>
      </c>
      <c r="AG9" s="31">
        <v>521</v>
      </c>
    </row>
    <row r="10" spans="1:33" s="1" customFormat="1" ht="15.6">
      <c r="A10" s="85"/>
      <c r="B10" s="163" t="s">
        <v>116</v>
      </c>
      <c r="C10" s="31">
        <v>195</v>
      </c>
      <c r="D10" s="31">
        <v>216</v>
      </c>
      <c r="E10" s="31">
        <v>608</v>
      </c>
      <c r="F10" s="31">
        <v>419</v>
      </c>
      <c r="G10" s="31">
        <v>332</v>
      </c>
      <c r="H10" s="31">
        <v>387</v>
      </c>
      <c r="I10" s="31">
        <v>408</v>
      </c>
      <c r="J10" s="31">
        <v>1096</v>
      </c>
      <c r="K10" s="31">
        <v>119</v>
      </c>
      <c r="L10" s="31">
        <v>78</v>
      </c>
      <c r="M10" s="31">
        <v>103</v>
      </c>
      <c r="N10" s="31">
        <v>119</v>
      </c>
      <c r="O10" s="31">
        <v>13</v>
      </c>
      <c r="P10" s="31">
        <v>217</v>
      </c>
      <c r="Q10" s="31">
        <v>22</v>
      </c>
      <c r="R10" s="31">
        <v>80</v>
      </c>
      <c r="S10" s="31">
        <v>116</v>
      </c>
      <c r="T10" s="31">
        <v>118</v>
      </c>
      <c r="U10" s="31">
        <v>91</v>
      </c>
      <c r="V10" s="31">
        <v>62</v>
      </c>
      <c r="W10" s="31">
        <v>109</v>
      </c>
      <c r="X10" s="31">
        <v>36</v>
      </c>
      <c r="Y10" s="31">
        <v>118</v>
      </c>
      <c r="Z10" s="31">
        <v>145</v>
      </c>
      <c r="AA10" s="31">
        <v>541</v>
      </c>
      <c r="AB10" s="31">
        <v>36</v>
      </c>
      <c r="AC10" s="31">
        <v>187</v>
      </c>
      <c r="AD10" s="31">
        <v>332</v>
      </c>
      <c r="AE10" s="31">
        <v>-1619</v>
      </c>
      <c r="AF10" s="31">
        <v>0</v>
      </c>
      <c r="AG10" s="31">
        <v>0</v>
      </c>
    </row>
    <row r="11" spans="1:33" s="1" customFormat="1">
      <c r="A11" s="85"/>
      <c r="B11" s="162" t="s">
        <v>75</v>
      </c>
      <c r="C11" s="26">
        <v>6238</v>
      </c>
      <c r="D11" s="26">
        <v>7504</v>
      </c>
      <c r="E11" s="26">
        <v>8165</v>
      </c>
      <c r="F11" s="26">
        <v>8696</v>
      </c>
      <c r="G11" s="26">
        <v>12454</v>
      </c>
      <c r="H11" s="26">
        <v>12088</v>
      </c>
      <c r="I11" s="26">
        <v>12121</v>
      </c>
      <c r="J11" s="26">
        <v>12953</v>
      </c>
      <c r="K11" s="26">
        <v>2295</v>
      </c>
      <c r="L11" s="26">
        <v>2127</v>
      </c>
      <c r="M11" s="26">
        <v>2039</v>
      </c>
      <c r="N11" s="26">
        <v>2235</v>
      </c>
      <c r="O11" s="26">
        <v>2853</v>
      </c>
      <c r="P11" s="26">
        <v>2493</v>
      </c>
      <c r="Q11" s="26">
        <v>2268</v>
      </c>
      <c r="R11" s="26">
        <v>4840</v>
      </c>
      <c r="S11" s="26">
        <v>3181</v>
      </c>
      <c r="T11" s="26">
        <v>2971</v>
      </c>
      <c r="U11" s="26">
        <v>2918</v>
      </c>
      <c r="V11" s="26">
        <v>3018</v>
      </c>
      <c r="W11" s="26">
        <v>3019</v>
      </c>
      <c r="X11" s="26">
        <v>3469</v>
      </c>
      <c r="Y11" s="26">
        <v>2631</v>
      </c>
      <c r="Z11" s="26">
        <v>3003</v>
      </c>
      <c r="AA11" s="26">
        <v>3549</v>
      </c>
      <c r="AB11" s="26">
        <v>3347</v>
      </c>
      <c r="AC11" s="26">
        <v>2584</v>
      </c>
      <c r="AD11" s="26">
        <v>3473</v>
      </c>
      <c r="AE11" s="26">
        <v>3275</v>
      </c>
      <c r="AF11" s="26">
        <v>2958</v>
      </c>
      <c r="AG11" s="26">
        <v>2517</v>
      </c>
    </row>
    <row r="12" spans="1:33" s="1" customFormat="1">
      <c r="A12" s="85"/>
      <c r="B12" s="163" t="s">
        <v>117</v>
      </c>
      <c r="C12" s="31">
        <v>2797</v>
      </c>
      <c r="D12" s="31">
        <v>2994</v>
      </c>
      <c r="E12" s="31">
        <v>3855</v>
      </c>
      <c r="F12" s="31">
        <v>3587</v>
      </c>
      <c r="G12" s="31">
        <v>4730</v>
      </c>
      <c r="H12" s="31">
        <v>6280</v>
      </c>
      <c r="I12" s="31">
        <v>6435</v>
      </c>
      <c r="J12" s="31">
        <v>7411</v>
      </c>
      <c r="K12" s="31">
        <v>1237</v>
      </c>
      <c r="L12" s="31">
        <v>1036</v>
      </c>
      <c r="M12" s="31">
        <v>874</v>
      </c>
      <c r="N12" s="31">
        <v>440</v>
      </c>
      <c r="O12" s="31">
        <v>1505</v>
      </c>
      <c r="P12" s="31">
        <v>1295</v>
      </c>
      <c r="Q12" s="31">
        <v>1055</v>
      </c>
      <c r="R12" s="31">
        <v>875</v>
      </c>
      <c r="S12" s="31">
        <v>1789</v>
      </c>
      <c r="T12" s="31">
        <v>1656</v>
      </c>
      <c r="U12" s="31">
        <v>1594</v>
      </c>
      <c r="V12" s="31">
        <v>1241</v>
      </c>
      <c r="W12" s="31">
        <v>1779</v>
      </c>
      <c r="X12" s="31">
        <v>2116</v>
      </c>
      <c r="Y12" s="31">
        <v>1375</v>
      </c>
      <c r="Z12" s="31">
        <v>1165</v>
      </c>
      <c r="AA12" s="31">
        <v>2310</v>
      </c>
      <c r="AB12" s="31">
        <v>2025</v>
      </c>
      <c r="AC12" s="31">
        <v>1653</v>
      </c>
      <c r="AD12" s="31">
        <v>1423</v>
      </c>
      <c r="AE12" s="31">
        <v>2482</v>
      </c>
      <c r="AF12" s="31">
        <v>2092</v>
      </c>
      <c r="AG12" s="31">
        <v>1672</v>
      </c>
    </row>
    <row r="13" spans="1:33" s="1" customFormat="1" ht="15.6">
      <c r="A13" s="85"/>
      <c r="B13" s="163" t="s">
        <v>118</v>
      </c>
      <c r="C13" s="31">
        <v>-54</v>
      </c>
      <c r="D13" s="31">
        <v>388</v>
      </c>
      <c r="E13" s="31">
        <v>391</v>
      </c>
      <c r="F13" s="31">
        <v>250</v>
      </c>
      <c r="G13" s="31">
        <v>1908</v>
      </c>
      <c r="H13" s="31">
        <v>606</v>
      </c>
      <c r="I13" s="31">
        <v>-14</v>
      </c>
      <c r="J13" s="31">
        <v>-63</v>
      </c>
      <c r="K13" s="31">
        <v>0</v>
      </c>
      <c r="L13" s="31">
        <v>0</v>
      </c>
      <c r="M13" s="31">
        <v>0</v>
      </c>
      <c r="N13" s="31">
        <v>250</v>
      </c>
      <c r="O13" s="31">
        <v>0</v>
      </c>
      <c r="P13" s="31">
        <v>0</v>
      </c>
      <c r="Q13" s="31">
        <v>0</v>
      </c>
      <c r="R13" s="31">
        <v>1908</v>
      </c>
      <c r="S13" s="31">
        <v>0</v>
      </c>
      <c r="T13" s="31">
        <v>0</v>
      </c>
      <c r="U13" s="31">
        <v>0</v>
      </c>
      <c r="V13" s="31">
        <v>606</v>
      </c>
      <c r="W13" s="31">
        <v>0</v>
      </c>
      <c r="X13" s="31">
        <v>0</v>
      </c>
      <c r="Y13" s="31">
        <v>0</v>
      </c>
      <c r="Z13" s="31">
        <v>-14</v>
      </c>
      <c r="AA13" s="31">
        <v>-99</v>
      </c>
      <c r="AB13" s="31">
        <v>-99</v>
      </c>
      <c r="AC13" s="31">
        <v>-100</v>
      </c>
      <c r="AD13" s="31">
        <v>235</v>
      </c>
      <c r="AE13" s="31">
        <v>0</v>
      </c>
      <c r="AF13" s="31">
        <v>0</v>
      </c>
      <c r="AG13" s="31">
        <v>0</v>
      </c>
    </row>
    <row r="14" spans="1:33" s="1" customFormat="1" ht="15.6">
      <c r="A14" s="85"/>
      <c r="B14" s="163" t="s">
        <v>119</v>
      </c>
      <c r="C14" s="31">
        <v>1018</v>
      </c>
      <c r="D14" s="31">
        <v>1184</v>
      </c>
      <c r="E14" s="31">
        <v>1369</v>
      </c>
      <c r="F14" s="31">
        <v>1540</v>
      </c>
      <c r="G14" s="31">
        <v>1852</v>
      </c>
      <c r="H14" s="31">
        <v>1459</v>
      </c>
      <c r="I14" s="31">
        <v>1638</v>
      </c>
      <c r="J14" s="31">
        <v>1383</v>
      </c>
      <c r="K14" s="31">
        <v>318</v>
      </c>
      <c r="L14" s="31">
        <v>360</v>
      </c>
      <c r="M14" s="31">
        <v>348</v>
      </c>
      <c r="N14" s="31">
        <v>514</v>
      </c>
      <c r="O14" s="31">
        <v>484</v>
      </c>
      <c r="P14" s="31">
        <v>417</v>
      </c>
      <c r="Q14" s="31">
        <v>412</v>
      </c>
      <c r="R14" s="31">
        <v>539</v>
      </c>
      <c r="S14" s="31">
        <v>419</v>
      </c>
      <c r="T14" s="31">
        <v>374</v>
      </c>
      <c r="U14" s="31">
        <v>424</v>
      </c>
      <c r="V14" s="31">
        <v>242</v>
      </c>
      <c r="W14" s="31">
        <v>375</v>
      </c>
      <c r="X14" s="31">
        <v>530</v>
      </c>
      <c r="Y14" s="31">
        <v>384</v>
      </c>
      <c r="Z14" s="31">
        <v>349</v>
      </c>
      <c r="AA14" s="31">
        <v>381</v>
      </c>
      <c r="AB14" s="31">
        <v>391</v>
      </c>
      <c r="AC14" s="31">
        <v>302</v>
      </c>
      <c r="AD14" s="31">
        <v>309</v>
      </c>
      <c r="AE14" s="31">
        <v>120</v>
      </c>
      <c r="AF14" s="31">
        <v>115</v>
      </c>
      <c r="AG14" s="31">
        <v>115</v>
      </c>
    </row>
    <row r="15" spans="1:33" s="1" customFormat="1" ht="23.4">
      <c r="A15" s="85"/>
      <c r="B15" s="164" t="s">
        <v>120</v>
      </c>
      <c r="C15" s="52">
        <v>2477</v>
      </c>
      <c r="D15" s="52">
        <v>2938</v>
      </c>
      <c r="E15" s="52">
        <v>2550</v>
      </c>
      <c r="F15" s="52">
        <v>3319</v>
      </c>
      <c r="G15" s="52">
        <v>3964</v>
      </c>
      <c r="H15" s="52">
        <v>3743</v>
      </c>
      <c r="I15" s="52">
        <v>4062</v>
      </c>
      <c r="J15" s="52">
        <v>4222</v>
      </c>
      <c r="K15" s="52">
        <v>740</v>
      </c>
      <c r="L15" s="52">
        <v>731</v>
      </c>
      <c r="M15" s="52">
        <v>817</v>
      </c>
      <c r="N15" s="52">
        <v>1031</v>
      </c>
      <c r="O15" s="52">
        <v>864</v>
      </c>
      <c r="P15" s="52">
        <v>781</v>
      </c>
      <c r="Q15" s="52">
        <v>801</v>
      </c>
      <c r="R15" s="52">
        <v>1518</v>
      </c>
      <c r="S15" s="52">
        <v>973</v>
      </c>
      <c r="T15" s="52">
        <v>941</v>
      </c>
      <c r="U15" s="52">
        <v>900</v>
      </c>
      <c r="V15" s="52">
        <v>929</v>
      </c>
      <c r="W15" s="52">
        <v>865</v>
      </c>
      <c r="X15" s="52">
        <v>823</v>
      </c>
      <c r="Y15" s="52">
        <v>872</v>
      </c>
      <c r="Z15" s="52">
        <v>1503</v>
      </c>
      <c r="AA15" s="52">
        <v>957</v>
      </c>
      <c r="AB15" s="52">
        <v>1030</v>
      </c>
      <c r="AC15" s="52">
        <v>729</v>
      </c>
      <c r="AD15" s="52">
        <v>1506</v>
      </c>
      <c r="AE15" s="52">
        <v>673</v>
      </c>
      <c r="AF15" s="52">
        <v>751</v>
      </c>
      <c r="AG15" s="52">
        <v>730</v>
      </c>
    </row>
    <row r="16" spans="1:33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>
      <c r="A17" s="5"/>
      <c r="B17" s="418" t="s">
        <v>50</v>
      </c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23"/>
      <c r="AD17" s="23"/>
      <c r="AE17" s="23"/>
      <c r="AF17" s="23"/>
      <c r="AG17" s="23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BF24"/>
  <sheetViews>
    <sheetView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F18" sqref="F18"/>
    </sheetView>
  </sheetViews>
  <sheetFormatPr defaultColWidth="9" defaultRowHeight="13.8" outlineLevelCol="1"/>
  <cols>
    <col min="1" max="1" width="1.69921875" customWidth="1"/>
    <col min="2" max="2" width="29.09765625" customWidth="1"/>
    <col min="3" max="3" width="9" hidden="1" customWidth="1" outlineLevel="1"/>
    <col min="4" max="4" width="9" customWidth="1" collapsed="1"/>
    <col min="5" max="13" width="9" customWidth="1"/>
    <col min="14" max="14" width="7.59765625" hidden="1" customWidth="1" outlineLevel="1"/>
    <col min="15" max="29" width="8" hidden="1" customWidth="1" outlineLevel="1"/>
    <col min="30" max="30" width="8" hidden="1" customWidth="1" outlineLevel="1" collapsed="1"/>
    <col min="31" max="37" width="8" hidden="1" customWidth="1" outlineLevel="1"/>
    <col min="38" max="38" width="10.69921875" hidden="1" customWidth="1" outlineLevel="1"/>
    <col min="39" max="39" width="10.09765625" hidden="1" customWidth="1" outlineLevel="1"/>
    <col min="40" max="40" width="8" hidden="1" customWidth="1" outlineLevel="1"/>
    <col min="41" max="45" width="9" hidden="1" customWidth="1" outlineLevel="1"/>
    <col min="46" max="46" width="9" customWidth="1" collapsed="1"/>
    <col min="47" max="48" width="9" style="236" customWidth="1"/>
    <col min="49" max="74" width="9" customWidth="1"/>
  </cols>
  <sheetData>
    <row r="1" spans="1:58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5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58" ht="23.25" customHeight="1">
      <c r="A3" s="5"/>
      <c r="B3" s="414" t="s">
        <v>110</v>
      </c>
      <c r="C3" s="414" t="s">
        <v>146</v>
      </c>
      <c r="D3" s="419"/>
      <c r="E3" s="419"/>
      <c r="F3" s="419"/>
      <c r="G3" s="419"/>
      <c r="H3" s="419"/>
      <c r="I3" s="419"/>
      <c r="J3" s="419"/>
      <c r="K3" s="419"/>
      <c r="L3" s="419"/>
      <c r="M3" s="420"/>
      <c r="N3" s="412" t="s">
        <v>52</v>
      </c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0"/>
      <c r="AM3" s="410"/>
      <c r="AN3" s="410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410"/>
    </row>
    <row r="4" spans="1:58">
      <c r="A4" s="5"/>
      <c r="B4" s="413"/>
      <c r="C4" s="267">
        <v>2014</v>
      </c>
      <c r="D4" s="265">
        <v>2015</v>
      </c>
      <c r="E4" s="265">
        <v>2016</v>
      </c>
      <c r="F4" s="265">
        <v>2017</v>
      </c>
      <c r="G4" s="265">
        <v>2018</v>
      </c>
      <c r="H4" s="265">
        <v>2019</v>
      </c>
      <c r="I4" s="282">
        <v>2020</v>
      </c>
      <c r="J4" s="323">
        <v>2021</v>
      </c>
      <c r="K4" s="355">
        <v>2022</v>
      </c>
      <c r="L4" s="370">
        <v>2023</v>
      </c>
      <c r="M4" s="266">
        <v>2024</v>
      </c>
      <c r="N4" s="264" t="s">
        <v>20</v>
      </c>
      <c r="O4" s="268" t="s">
        <v>21</v>
      </c>
      <c r="P4" s="268" t="s">
        <v>22</v>
      </c>
      <c r="Q4" s="268" t="s">
        <v>23</v>
      </c>
      <c r="R4" s="268" t="s">
        <v>24</v>
      </c>
      <c r="S4" s="268" t="s">
        <v>25</v>
      </c>
      <c r="T4" s="268" t="s">
        <v>26</v>
      </c>
      <c r="U4" s="268" t="s">
        <v>145</v>
      </c>
      <c r="V4" s="268" t="s">
        <v>169</v>
      </c>
      <c r="W4" s="268" t="s">
        <v>170</v>
      </c>
      <c r="X4" s="268" t="s">
        <v>171</v>
      </c>
      <c r="Y4" s="269" t="s">
        <v>172</v>
      </c>
      <c r="Z4" s="265" t="s">
        <v>175</v>
      </c>
      <c r="AA4" s="260" t="s">
        <v>176</v>
      </c>
      <c r="AB4" s="261" t="s">
        <v>177</v>
      </c>
      <c r="AC4" s="261" t="s">
        <v>179</v>
      </c>
      <c r="AD4" s="261" t="s">
        <v>180</v>
      </c>
      <c r="AE4" s="261" t="s">
        <v>184</v>
      </c>
      <c r="AF4" s="261" t="s">
        <v>186</v>
      </c>
      <c r="AG4" s="261" t="s">
        <v>188</v>
      </c>
      <c r="AH4" s="261" t="s">
        <v>193</v>
      </c>
      <c r="AI4" s="261" t="s">
        <v>199</v>
      </c>
      <c r="AJ4" s="261" t="s">
        <v>200</v>
      </c>
      <c r="AK4" s="194">
        <v>43830</v>
      </c>
      <c r="AL4" s="194" t="s">
        <v>295</v>
      </c>
      <c r="AM4" s="194" t="s">
        <v>296</v>
      </c>
      <c r="AN4" s="194">
        <v>44104</v>
      </c>
      <c r="AO4" s="194">
        <v>44196</v>
      </c>
      <c r="AP4" s="194">
        <v>44286</v>
      </c>
      <c r="AQ4" s="194">
        <v>44377</v>
      </c>
      <c r="AR4" s="194">
        <v>44469</v>
      </c>
      <c r="AS4" s="194">
        <v>44561</v>
      </c>
      <c r="AT4" s="194">
        <v>44651</v>
      </c>
      <c r="AU4" s="194">
        <v>44742</v>
      </c>
      <c r="AV4" s="194">
        <v>44834</v>
      </c>
      <c r="AW4" s="194">
        <v>44926</v>
      </c>
      <c r="AX4" s="194">
        <v>45016</v>
      </c>
      <c r="AY4" s="194">
        <v>45107</v>
      </c>
      <c r="AZ4" s="194">
        <v>45199</v>
      </c>
      <c r="BA4" s="194">
        <v>45291</v>
      </c>
      <c r="BB4" s="194">
        <v>45382</v>
      </c>
      <c r="BC4" s="194">
        <v>45473</v>
      </c>
      <c r="BD4" s="194">
        <v>45565</v>
      </c>
      <c r="BE4" s="194">
        <v>45657</v>
      </c>
    </row>
    <row r="5" spans="1:58" s="1" customFormat="1">
      <c r="A5" s="85"/>
      <c r="B5" s="275" t="s">
        <v>112</v>
      </c>
      <c r="C5" s="43">
        <v>69543</v>
      </c>
      <c r="D5" s="44">
        <v>68088</v>
      </c>
      <c r="E5" s="44">
        <v>61160</v>
      </c>
      <c r="F5" s="44">
        <v>62845</v>
      </c>
      <c r="G5" s="44">
        <v>68830</v>
      </c>
      <c r="H5" s="44">
        <v>77830</v>
      </c>
      <c r="I5" s="44">
        <v>95621</v>
      </c>
      <c r="J5" s="44">
        <v>109628</v>
      </c>
      <c r="K5" s="44">
        <v>111637</v>
      </c>
      <c r="L5" s="44">
        <v>146909</v>
      </c>
      <c r="M5" s="271">
        <v>161039</v>
      </c>
      <c r="N5" s="184">
        <v>17303</v>
      </c>
      <c r="O5" s="26">
        <v>16282</v>
      </c>
      <c r="P5" s="26">
        <v>15868</v>
      </c>
      <c r="Q5" s="26">
        <v>20089</v>
      </c>
      <c r="R5" s="26">
        <v>14712</v>
      </c>
      <c r="S5" s="26">
        <v>17877</v>
      </c>
      <c r="T5" s="26">
        <v>17271</v>
      </c>
      <c r="U5" s="26">
        <v>18227</v>
      </c>
      <c r="V5" s="26">
        <v>17029</v>
      </c>
      <c r="W5" s="26">
        <v>17892</v>
      </c>
      <c r="X5" s="26">
        <v>11634</v>
      </c>
      <c r="Y5" s="142">
        <v>14605</v>
      </c>
      <c r="Z5" s="43">
        <v>15648</v>
      </c>
      <c r="AA5" s="44">
        <v>14899</v>
      </c>
      <c r="AB5" s="44">
        <v>15106</v>
      </c>
      <c r="AC5" s="44">
        <v>17191</v>
      </c>
      <c r="AD5" s="44">
        <v>17410</v>
      </c>
      <c r="AE5" s="44">
        <v>16634</v>
      </c>
      <c r="AF5" s="44">
        <v>16484</v>
      </c>
      <c r="AG5" s="44">
        <v>18303</v>
      </c>
      <c r="AH5" s="165">
        <v>19404</v>
      </c>
      <c r="AI5" s="165">
        <v>19296.96686</v>
      </c>
      <c r="AJ5" s="165">
        <v>19184.03314</v>
      </c>
      <c r="AK5" s="165">
        <v>19945</v>
      </c>
      <c r="AL5" s="165">
        <v>22414.142139999996</v>
      </c>
      <c r="AM5" s="165">
        <v>22456.844219999999</v>
      </c>
      <c r="AN5" s="165">
        <v>22256.013640000001</v>
      </c>
      <c r="AO5" s="165">
        <v>28494</v>
      </c>
      <c r="AP5" s="165">
        <v>26864</v>
      </c>
      <c r="AQ5" s="165">
        <v>26470</v>
      </c>
      <c r="AR5" s="165">
        <v>24037</v>
      </c>
      <c r="AS5" s="165">
        <v>32257</v>
      </c>
      <c r="AT5" s="165">
        <v>27616</v>
      </c>
      <c r="AU5" s="91">
        <v>27700</v>
      </c>
      <c r="AV5" s="165">
        <v>28632</v>
      </c>
      <c r="AW5" s="165">
        <v>27689</v>
      </c>
      <c r="AX5" s="165">
        <v>34264</v>
      </c>
      <c r="AY5" s="165">
        <v>32901</v>
      </c>
      <c r="AZ5" s="165">
        <v>38104</v>
      </c>
      <c r="BA5" s="165">
        <v>41640</v>
      </c>
      <c r="BB5" s="165">
        <v>40533</v>
      </c>
      <c r="BC5" s="165">
        <v>40558</v>
      </c>
      <c r="BD5" s="165">
        <v>39719</v>
      </c>
      <c r="BE5" s="263">
        <v>40229</v>
      </c>
      <c r="BF5" s="239"/>
    </row>
    <row r="6" spans="1:58" s="1" customFormat="1">
      <c r="A6" s="85"/>
      <c r="B6" s="162" t="s">
        <v>74</v>
      </c>
      <c r="C6" s="184">
        <v>56501</v>
      </c>
      <c r="D6" s="26">
        <v>56662</v>
      </c>
      <c r="E6" s="26">
        <v>49860</v>
      </c>
      <c r="F6" s="26">
        <v>50764</v>
      </c>
      <c r="G6" s="26">
        <v>55065</v>
      </c>
      <c r="H6" s="26">
        <v>61335</v>
      </c>
      <c r="I6" s="26">
        <v>74011</v>
      </c>
      <c r="J6" s="26">
        <v>85375</v>
      </c>
      <c r="K6" s="26">
        <v>85857</v>
      </c>
      <c r="L6" s="26">
        <v>115851</v>
      </c>
      <c r="M6" s="142">
        <v>126933</v>
      </c>
      <c r="N6" s="184">
        <v>13655</v>
      </c>
      <c r="O6" s="26">
        <v>12836</v>
      </c>
      <c r="P6" s="26">
        <v>13185</v>
      </c>
      <c r="Q6" s="26">
        <v>16825</v>
      </c>
      <c r="R6" s="26">
        <v>11437</v>
      </c>
      <c r="S6" s="26">
        <v>14920</v>
      </c>
      <c r="T6" s="26">
        <v>14754</v>
      </c>
      <c r="U6" s="26">
        <v>15552</v>
      </c>
      <c r="V6" s="26">
        <v>13837</v>
      </c>
      <c r="W6" s="26">
        <v>15128</v>
      </c>
      <c r="X6" s="26">
        <v>9060</v>
      </c>
      <c r="Y6" s="142">
        <v>11835</v>
      </c>
      <c r="Z6" s="184">
        <v>12506</v>
      </c>
      <c r="AA6" s="26">
        <v>11897</v>
      </c>
      <c r="AB6" s="26">
        <v>12239</v>
      </c>
      <c r="AC6" s="26">
        <v>14122</v>
      </c>
      <c r="AD6" s="26">
        <v>13630</v>
      </c>
      <c r="AE6" s="26">
        <v>13218</v>
      </c>
      <c r="AF6" s="26">
        <v>13230</v>
      </c>
      <c r="AG6" s="26">
        <v>14987</v>
      </c>
      <c r="AH6" s="91">
        <v>15185</v>
      </c>
      <c r="AI6" s="91">
        <v>15202.146016069633</v>
      </c>
      <c r="AJ6" s="91">
        <v>15327.853983930367</v>
      </c>
      <c r="AK6" s="91">
        <v>15620</v>
      </c>
      <c r="AL6" s="91">
        <v>17092.073929999999</v>
      </c>
      <c r="AM6" s="91">
        <v>17477.701260000002</v>
      </c>
      <c r="AN6" s="91">
        <v>17297.22481</v>
      </c>
      <c r="AO6" s="91">
        <v>22144</v>
      </c>
      <c r="AP6" s="91">
        <v>20587</v>
      </c>
      <c r="AQ6" s="91">
        <v>20045</v>
      </c>
      <c r="AR6" s="91">
        <v>18990</v>
      </c>
      <c r="AS6" s="91">
        <v>25753</v>
      </c>
      <c r="AT6" s="91">
        <v>21020</v>
      </c>
      <c r="AU6" s="91">
        <v>20654</v>
      </c>
      <c r="AV6" s="91">
        <v>22311</v>
      </c>
      <c r="AW6" s="91">
        <v>21872</v>
      </c>
      <c r="AX6" s="91">
        <v>26853</v>
      </c>
      <c r="AY6" s="91">
        <v>24847</v>
      </c>
      <c r="AZ6" s="91">
        <v>30640</v>
      </c>
      <c r="BA6" s="91">
        <v>33511</v>
      </c>
      <c r="BB6" s="91">
        <v>30844</v>
      </c>
      <c r="BC6" s="91">
        <v>31533</v>
      </c>
      <c r="BD6" s="91">
        <v>31567</v>
      </c>
      <c r="BE6" s="140">
        <v>32989</v>
      </c>
      <c r="BF6" s="239"/>
    </row>
    <row r="7" spans="1:58" s="202" customFormat="1">
      <c r="A7" s="94"/>
      <c r="B7" s="276" t="s">
        <v>147</v>
      </c>
      <c r="C7" s="184">
        <f>55593</f>
        <v>55593</v>
      </c>
      <c r="D7" s="26">
        <v>55391</v>
      </c>
      <c r="E7" s="26">
        <v>48398</v>
      </c>
      <c r="F7" s="26">
        <v>49385</v>
      </c>
      <c r="G7" s="26">
        <v>52519</v>
      </c>
      <c r="H7" s="26">
        <v>57770</v>
      </c>
      <c r="I7" s="26">
        <v>67229</v>
      </c>
      <c r="J7" s="26">
        <v>73336</v>
      </c>
      <c r="K7" s="26">
        <v>82640</v>
      </c>
      <c r="L7" s="26">
        <v>108657</v>
      </c>
      <c r="M7" s="142">
        <v>120054</v>
      </c>
      <c r="N7" s="184">
        <v>13435</v>
      </c>
      <c r="O7" s="26">
        <v>12600</v>
      </c>
      <c r="P7" s="26">
        <v>12967</v>
      </c>
      <c r="Q7" s="26">
        <v>16592</v>
      </c>
      <c r="R7" s="26">
        <v>11205</v>
      </c>
      <c r="S7" s="26">
        <v>14585</v>
      </c>
      <c r="T7" s="26">
        <v>14416</v>
      </c>
      <c r="U7" s="26">
        <v>15185</v>
      </c>
      <c r="V7" s="26">
        <v>13418</v>
      </c>
      <c r="W7" s="26">
        <v>14986</v>
      </c>
      <c r="X7" s="26">
        <v>8461</v>
      </c>
      <c r="Y7" s="142">
        <v>11533</v>
      </c>
      <c r="Z7" s="184">
        <v>12169</v>
      </c>
      <c r="AA7" s="26">
        <v>11602</v>
      </c>
      <c r="AB7" s="26">
        <v>11873</v>
      </c>
      <c r="AC7" s="26">
        <v>13741</v>
      </c>
      <c r="AD7" s="26">
        <v>13000</v>
      </c>
      <c r="AE7" s="26">
        <v>12539</v>
      </c>
      <c r="AF7" s="26">
        <v>12652</v>
      </c>
      <c r="AG7" s="26">
        <v>14328</v>
      </c>
      <c r="AH7" s="91">
        <v>14391</v>
      </c>
      <c r="AI7" s="91">
        <v>14466.146016069633</v>
      </c>
      <c r="AJ7" s="91">
        <v>14484.853983930367</v>
      </c>
      <c r="AK7" s="91">
        <v>14428</v>
      </c>
      <c r="AL7" s="91">
        <v>15393.07393</v>
      </c>
      <c r="AM7" s="91">
        <v>15900.70126</v>
      </c>
      <c r="AN7" s="91">
        <v>15638.22481</v>
      </c>
      <c r="AO7" s="91">
        <v>20297</v>
      </c>
      <c r="AP7" s="91">
        <v>18647</v>
      </c>
      <c r="AQ7" s="91">
        <v>17962</v>
      </c>
      <c r="AR7" s="91">
        <v>17024</v>
      </c>
      <c r="AS7" s="91">
        <v>19703</v>
      </c>
      <c r="AT7" s="91">
        <f>SUM(AT8:AT12)</f>
        <v>19965</v>
      </c>
      <c r="AU7" s="91">
        <f>SUM(AU8:AU12)</f>
        <v>21520</v>
      </c>
      <c r="AV7" s="91">
        <f>SUM(AV8:AV12)</f>
        <v>20881</v>
      </c>
      <c r="AW7" s="91">
        <v>20274</v>
      </c>
      <c r="AX7" s="91">
        <v>25442</v>
      </c>
      <c r="AY7" s="91">
        <v>23152</v>
      </c>
      <c r="AZ7" s="91">
        <v>28883</v>
      </c>
      <c r="BA7" s="91">
        <v>31180</v>
      </c>
      <c r="BB7" s="91">
        <v>29068</v>
      </c>
      <c r="BC7" s="91">
        <v>29544</v>
      </c>
      <c r="BD7" s="91">
        <v>30006</v>
      </c>
      <c r="BE7" s="140">
        <v>31436</v>
      </c>
      <c r="BF7" s="239"/>
    </row>
    <row r="8" spans="1:58" s="1" customFormat="1" ht="23.4">
      <c r="A8" s="85"/>
      <c r="B8" s="270" t="s">
        <v>313</v>
      </c>
      <c r="C8" s="30">
        <v>47741</v>
      </c>
      <c r="D8" s="31">
        <v>46457</v>
      </c>
      <c r="E8" s="31">
        <v>42098</v>
      </c>
      <c r="F8" s="31">
        <v>40069</v>
      </c>
      <c r="G8" s="31">
        <v>42439</v>
      </c>
      <c r="H8" s="31">
        <v>46754</v>
      </c>
      <c r="I8" s="31">
        <v>51223</v>
      </c>
      <c r="J8" s="31">
        <v>54712</v>
      </c>
      <c r="K8" s="31">
        <v>67271</v>
      </c>
      <c r="L8" s="31">
        <v>91708</v>
      </c>
      <c r="M8" s="185">
        <v>96560</v>
      </c>
      <c r="N8" s="30">
        <v>11618</v>
      </c>
      <c r="O8" s="31">
        <v>11154</v>
      </c>
      <c r="P8" s="31">
        <v>11919</v>
      </c>
      <c r="Q8" s="31">
        <v>13049</v>
      </c>
      <c r="R8" s="31">
        <v>12661</v>
      </c>
      <c r="S8" s="31">
        <v>12741</v>
      </c>
      <c r="T8" s="31">
        <v>11623</v>
      </c>
      <c r="U8" s="31">
        <v>9432</v>
      </c>
      <c r="V8" s="31">
        <v>11437</v>
      </c>
      <c r="W8" s="31">
        <v>11222</v>
      </c>
      <c r="X8" s="31">
        <v>9950</v>
      </c>
      <c r="Y8" s="185">
        <v>9489</v>
      </c>
      <c r="Z8" s="30">
        <v>9761</v>
      </c>
      <c r="AA8" s="31">
        <v>9812</v>
      </c>
      <c r="AB8" s="31">
        <v>9427</v>
      </c>
      <c r="AC8" s="31">
        <v>11278</v>
      </c>
      <c r="AD8" s="31">
        <v>10676</v>
      </c>
      <c r="AE8" s="31">
        <v>10015</v>
      </c>
      <c r="AF8" s="31">
        <v>10204</v>
      </c>
      <c r="AG8" s="31">
        <v>11544</v>
      </c>
      <c r="AH8" s="31">
        <v>11898</v>
      </c>
      <c r="AI8" s="31">
        <v>11688.146016069633</v>
      </c>
      <c r="AJ8" s="31">
        <v>11465.853983930367</v>
      </c>
      <c r="AK8" s="31">
        <v>11702</v>
      </c>
      <c r="AL8" s="31">
        <v>12601.07393</v>
      </c>
      <c r="AM8" s="31">
        <v>12891.70126</v>
      </c>
      <c r="AN8" s="31">
        <v>12901.22481</v>
      </c>
      <c r="AO8" s="31">
        <v>12829</v>
      </c>
      <c r="AP8" s="31">
        <v>14418</v>
      </c>
      <c r="AQ8" s="31">
        <v>13186</v>
      </c>
      <c r="AR8" s="31">
        <v>12739</v>
      </c>
      <c r="AS8" s="31">
        <f>M8-AR8-AQ8-AP8</f>
        <v>56217</v>
      </c>
      <c r="AT8" s="31">
        <v>15957</v>
      </c>
      <c r="AU8" s="31">
        <v>16766</v>
      </c>
      <c r="AV8" s="31">
        <v>17553</v>
      </c>
      <c r="AW8" s="31">
        <v>16995</v>
      </c>
      <c r="AX8" s="31">
        <v>21575</v>
      </c>
      <c r="AY8" s="31">
        <v>20869</v>
      </c>
      <c r="AZ8" s="31">
        <v>23802</v>
      </c>
      <c r="BA8" s="31">
        <v>25462</v>
      </c>
      <c r="BB8" s="31">
        <v>23970</v>
      </c>
      <c r="BC8" s="31">
        <v>24143</v>
      </c>
      <c r="BD8" s="31">
        <v>22132</v>
      </c>
      <c r="BE8" s="185">
        <v>26315</v>
      </c>
      <c r="BF8" s="239"/>
    </row>
    <row r="9" spans="1:58" s="1" customFormat="1">
      <c r="A9" s="85"/>
      <c r="B9" s="270" t="s">
        <v>148</v>
      </c>
      <c r="C9" s="30">
        <v>5130</v>
      </c>
      <c r="D9" s="31">
        <v>10869</v>
      </c>
      <c r="E9" s="31">
        <v>4211</v>
      </c>
      <c r="F9" s="31">
        <v>9098</v>
      </c>
      <c r="G9" s="31">
        <v>9469</v>
      </c>
      <c r="H9" s="31">
        <v>10546</v>
      </c>
      <c r="I9" s="31">
        <v>15418</v>
      </c>
      <c r="J9" s="31">
        <v>18340</v>
      </c>
      <c r="K9" s="31">
        <v>14697</v>
      </c>
      <c r="L9" s="31">
        <v>16313</v>
      </c>
      <c r="M9" s="185">
        <v>20855</v>
      </c>
      <c r="N9" s="30">
        <v>1375</v>
      </c>
      <c r="O9" s="31">
        <v>1508</v>
      </c>
      <c r="P9" s="31">
        <v>630</v>
      </c>
      <c r="Q9" s="31">
        <v>1618</v>
      </c>
      <c r="R9" s="31">
        <v>1619</v>
      </c>
      <c r="S9" s="31">
        <v>1527</v>
      </c>
      <c r="T9" s="31">
        <v>2127</v>
      </c>
      <c r="U9" s="31">
        <v>5596</v>
      </c>
      <c r="V9" s="31">
        <v>1918</v>
      </c>
      <c r="W9" s="31">
        <v>2231</v>
      </c>
      <c r="X9" s="31">
        <v>-1715</v>
      </c>
      <c r="Y9" s="185">
        <v>1777</v>
      </c>
      <c r="Z9" s="30">
        <v>2408</v>
      </c>
      <c r="AA9" s="31">
        <v>1790</v>
      </c>
      <c r="AB9" s="31">
        <v>2437</v>
      </c>
      <c r="AC9" s="31">
        <v>2463</v>
      </c>
      <c r="AD9" s="31">
        <v>2255</v>
      </c>
      <c r="AE9" s="31">
        <v>2305</v>
      </c>
      <c r="AF9" s="31">
        <v>2230</v>
      </c>
      <c r="AG9" s="31">
        <v>2679</v>
      </c>
      <c r="AH9" s="29">
        <v>2396</v>
      </c>
      <c r="AI9" s="29">
        <v>2617</v>
      </c>
      <c r="AJ9" s="29">
        <v>2958</v>
      </c>
      <c r="AK9" s="29">
        <v>2575</v>
      </c>
      <c r="AL9" s="29">
        <v>2776</v>
      </c>
      <c r="AM9" s="29">
        <v>2673</v>
      </c>
      <c r="AN9" s="29">
        <v>2684</v>
      </c>
      <c r="AO9" s="29">
        <v>7285</v>
      </c>
      <c r="AP9" s="29">
        <v>4229</v>
      </c>
      <c r="AQ9" s="29">
        <v>4699</v>
      </c>
      <c r="AR9" s="29">
        <v>4268</v>
      </c>
      <c r="AS9" s="31">
        <f t="shared" ref="AS9:AS12" si="0">M9-AR9-AQ9-AP9</f>
        <v>7659</v>
      </c>
      <c r="AT9" s="29">
        <v>4000</v>
      </c>
      <c r="AU9" s="29">
        <v>4140</v>
      </c>
      <c r="AV9" s="29">
        <v>3540</v>
      </c>
      <c r="AW9" s="29">
        <v>3017</v>
      </c>
      <c r="AX9" s="29">
        <v>3789</v>
      </c>
      <c r="AY9" s="29">
        <v>2255</v>
      </c>
      <c r="AZ9" s="29">
        <v>4884</v>
      </c>
      <c r="BA9" s="29">
        <v>5385</v>
      </c>
      <c r="BB9" s="29">
        <v>4986</v>
      </c>
      <c r="BC9" s="29">
        <v>4678</v>
      </c>
      <c r="BD9" s="29">
        <v>6091</v>
      </c>
      <c r="BE9" s="141">
        <v>5100</v>
      </c>
      <c r="BF9" s="239"/>
    </row>
    <row r="10" spans="1:58" s="1" customFormat="1">
      <c r="A10" s="85"/>
      <c r="B10" s="270" t="s">
        <v>149</v>
      </c>
      <c r="C10" s="30">
        <v>788</v>
      </c>
      <c r="D10" s="31">
        <v>-1619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185">
        <v>0</v>
      </c>
      <c r="N10" s="30">
        <v>561</v>
      </c>
      <c r="O10" s="31">
        <v>57</v>
      </c>
      <c r="P10" s="31">
        <v>207</v>
      </c>
      <c r="Q10" s="31">
        <v>-37</v>
      </c>
      <c r="R10" s="31">
        <v>-1619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185">
        <v>0</v>
      </c>
      <c r="Z10" s="30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31">
        <f t="shared" si="0"/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0</v>
      </c>
      <c r="BE10" s="141">
        <v>0</v>
      </c>
      <c r="BF10" s="239"/>
    </row>
    <row r="11" spans="1:58" s="1" customFormat="1">
      <c r="A11" s="85"/>
      <c r="B11" s="270" t="s">
        <v>150</v>
      </c>
      <c r="C11" s="30">
        <v>1306</v>
      </c>
      <c r="D11" s="31">
        <v>-1200</v>
      </c>
      <c r="E11" s="31">
        <v>1767</v>
      </c>
      <c r="F11" s="31">
        <v>218</v>
      </c>
      <c r="G11" s="31">
        <v>339</v>
      </c>
      <c r="H11" s="31">
        <v>210</v>
      </c>
      <c r="I11" s="31">
        <v>271</v>
      </c>
      <c r="J11" s="31">
        <v>267</v>
      </c>
      <c r="K11" s="31">
        <v>483</v>
      </c>
      <c r="L11" s="31">
        <v>260</v>
      </c>
      <c r="M11" s="185">
        <v>1376</v>
      </c>
      <c r="N11" s="30">
        <v>-119</v>
      </c>
      <c r="O11" s="31">
        <v>-119</v>
      </c>
      <c r="P11" s="31">
        <v>-48</v>
      </c>
      <c r="Q11" s="31">
        <v>1593</v>
      </c>
      <c r="R11" s="31">
        <v>-1813</v>
      </c>
      <c r="S11" s="31">
        <v>0</v>
      </c>
      <c r="T11" s="31">
        <v>521</v>
      </c>
      <c r="U11" s="31">
        <v>92</v>
      </c>
      <c r="V11" s="31">
        <v>8</v>
      </c>
      <c r="W11" s="31">
        <v>1408</v>
      </c>
      <c r="X11" s="31">
        <v>119</v>
      </c>
      <c r="Y11" s="185">
        <v>232</v>
      </c>
      <c r="Z11" s="30">
        <v>0</v>
      </c>
      <c r="AA11" s="31">
        <v>0</v>
      </c>
      <c r="AB11" s="31">
        <v>9</v>
      </c>
      <c r="AC11" s="31">
        <v>0</v>
      </c>
      <c r="AD11" s="31">
        <v>38</v>
      </c>
      <c r="AE11" s="31">
        <v>96</v>
      </c>
      <c r="AF11" s="31">
        <v>114</v>
      </c>
      <c r="AG11" s="31">
        <v>91</v>
      </c>
      <c r="AH11" s="29">
        <v>30</v>
      </c>
      <c r="AI11" s="29">
        <v>99</v>
      </c>
      <c r="AJ11" s="29">
        <v>40</v>
      </c>
      <c r="AK11" s="29">
        <v>41</v>
      </c>
      <c r="AL11" s="29">
        <v>16</v>
      </c>
      <c r="AM11" s="29">
        <v>0</v>
      </c>
      <c r="AN11" s="29">
        <v>66</v>
      </c>
      <c r="AO11" s="29">
        <f>81+108</f>
        <v>189</v>
      </c>
      <c r="AP11" s="29">
        <v>0</v>
      </c>
      <c r="AQ11" s="29">
        <v>77</v>
      </c>
      <c r="AR11" s="29">
        <v>0</v>
      </c>
      <c r="AS11" s="31">
        <f t="shared" si="0"/>
        <v>1299</v>
      </c>
      <c r="AT11" s="29">
        <v>8</v>
      </c>
      <c r="AU11" s="29">
        <v>614</v>
      </c>
      <c r="AV11" s="29">
        <v>-299</v>
      </c>
      <c r="AW11" s="29">
        <v>160</v>
      </c>
      <c r="AX11" s="29">
        <v>44</v>
      </c>
      <c r="AY11" s="29">
        <v>1</v>
      </c>
      <c r="AZ11" s="29">
        <v>115</v>
      </c>
      <c r="BA11" s="29">
        <v>100</v>
      </c>
      <c r="BB11" s="29">
        <v>8</v>
      </c>
      <c r="BC11" s="29">
        <v>315</v>
      </c>
      <c r="BD11" s="29">
        <v>730</v>
      </c>
      <c r="BE11" s="141">
        <v>323</v>
      </c>
      <c r="BF11" s="239"/>
    </row>
    <row r="12" spans="1:58" s="1" customFormat="1">
      <c r="A12" s="85"/>
      <c r="B12" s="270" t="s">
        <v>151</v>
      </c>
      <c r="C12" s="30">
        <v>628</v>
      </c>
      <c r="D12" s="31">
        <v>884</v>
      </c>
      <c r="E12" s="31">
        <v>322</v>
      </c>
      <c r="F12" s="31">
        <v>0</v>
      </c>
      <c r="G12" s="31">
        <v>272</v>
      </c>
      <c r="H12" s="31">
        <v>260</v>
      </c>
      <c r="I12" s="31">
        <v>317</v>
      </c>
      <c r="J12" s="31">
        <v>17</v>
      </c>
      <c r="K12" s="31">
        <v>189</v>
      </c>
      <c r="L12" s="31">
        <v>376</v>
      </c>
      <c r="M12" s="185">
        <v>1263</v>
      </c>
      <c r="N12" s="30">
        <v>0</v>
      </c>
      <c r="O12" s="31">
        <v>0</v>
      </c>
      <c r="P12" s="31">
        <v>259</v>
      </c>
      <c r="Q12" s="31">
        <v>369</v>
      </c>
      <c r="R12" s="31">
        <v>357</v>
      </c>
      <c r="S12" s="31">
        <v>317</v>
      </c>
      <c r="T12" s="31">
        <v>145</v>
      </c>
      <c r="U12" s="31">
        <v>65</v>
      </c>
      <c r="V12" s="31">
        <v>55</v>
      </c>
      <c r="W12" s="31">
        <v>125</v>
      </c>
      <c r="X12" s="31">
        <v>107</v>
      </c>
      <c r="Y12" s="185">
        <v>35</v>
      </c>
      <c r="Z12" s="30">
        <v>0</v>
      </c>
      <c r="AA12" s="31">
        <v>0</v>
      </c>
      <c r="AB12" s="31">
        <v>0</v>
      </c>
      <c r="AC12" s="31">
        <v>0</v>
      </c>
      <c r="AD12" s="31">
        <v>31</v>
      </c>
      <c r="AE12" s="31">
        <v>123</v>
      </c>
      <c r="AF12" s="31">
        <v>104</v>
      </c>
      <c r="AG12" s="31">
        <v>14</v>
      </c>
      <c r="AH12" s="29">
        <v>67</v>
      </c>
      <c r="AI12" s="29">
        <v>62</v>
      </c>
      <c r="AJ12" s="29">
        <v>21</v>
      </c>
      <c r="AK12" s="29">
        <v>110</v>
      </c>
      <c r="AL12" s="29">
        <v>0</v>
      </c>
      <c r="AM12" s="29">
        <v>336</v>
      </c>
      <c r="AN12" s="29">
        <v>-13</v>
      </c>
      <c r="AO12" s="29">
        <v>-6</v>
      </c>
      <c r="AP12" s="29">
        <v>0</v>
      </c>
      <c r="AQ12" s="29">
        <v>0</v>
      </c>
      <c r="AR12" s="29">
        <v>17</v>
      </c>
      <c r="AS12" s="31">
        <f t="shared" si="0"/>
        <v>1246</v>
      </c>
      <c r="AT12" s="29">
        <v>0</v>
      </c>
      <c r="AU12" s="29">
        <v>0</v>
      </c>
      <c r="AV12" s="29">
        <v>87</v>
      </c>
      <c r="AW12" s="29">
        <v>102</v>
      </c>
      <c r="AX12" s="29">
        <v>34</v>
      </c>
      <c r="AY12" s="29">
        <v>27</v>
      </c>
      <c r="AZ12" s="29">
        <v>82</v>
      </c>
      <c r="BA12" s="29">
        <v>233</v>
      </c>
      <c r="BB12" s="29">
        <v>104</v>
      </c>
      <c r="BC12" s="29">
        <v>408</v>
      </c>
      <c r="BD12" s="29">
        <v>1053</v>
      </c>
      <c r="BE12" s="141">
        <v>-302</v>
      </c>
      <c r="BF12" s="239"/>
    </row>
    <row r="13" spans="1:58" ht="14.25" hidden="1" customHeight="1">
      <c r="C13" s="279"/>
      <c r="D13" s="236"/>
      <c r="E13" s="236"/>
      <c r="F13" s="236"/>
      <c r="G13" s="236"/>
      <c r="H13" s="236"/>
      <c r="I13" s="236"/>
      <c r="J13" s="236"/>
      <c r="K13" s="236"/>
      <c r="L13" s="236"/>
      <c r="M13" s="280"/>
      <c r="N13" s="279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80"/>
      <c r="Z13" s="279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316"/>
      <c r="BF13" s="239"/>
    </row>
    <row r="14" spans="1:58" s="202" customFormat="1">
      <c r="A14" s="94"/>
      <c r="B14" s="276" t="s">
        <v>152</v>
      </c>
      <c r="C14" s="184">
        <v>908</v>
      </c>
      <c r="D14" s="26">
        <v>1271</v>
      </c>
      <c r="E14" s="26">
        <v>1462</v>
      </c>
      <c r="F14" s="26">
        <v>1379</v>
      </c>
      <c r="G14" s="26">
        <v>2546</v>
      </c>
      <c r="H14" s="26">
        <v>3565</v>
      </c>
      <c r="I14" s="26">
        <v>6782</v>
      </c>
      <c r="J14" s="26">
        <v>12039</v>
      </c>
      <c r="K14" s="26">
        <v>3217</v>
      </c>
      <c r="L14" s="26">
        <v>7194</v>
      </c>
      <c r="M14" s="142">
        <v>6879</v>
      </c>
      <c r="N14" s="184">
        <v>220</v>
      </c>
      <c r="O14" s="26">
        <v>236</v>
      </c>
      <c r="P14" s="26">
        <v>218</v>
      </c>
      <c r="Q14" s="26">
        <v>233</v>
      </c>
      <c r="R14" s="26">
        <v>232</v>
      </c>
      <c r="S14" s="26">
        <v>335</v>
      </c>
      <c r="T14" s="26">
        <v>338</v>
      </c>
      <c r="U14" s="26">
        <v>367</v>
      </c>
      <c r="V14" s="26">
        <v>419</v>
      </c>
      <c r="W14" s="26">
        <v>142</v>
      </c>
      <c r="X14" s="26">
        <v>599</v>
      </c>
      <c r="Y14" s="142">
        <v>302</v>
      </c>
      <c r="Z14" s="184">
        <v>337</v>
      </c>
      <c r="AA14" s="26">
        <v>295</v>
      </c>
      <c r="AB14" s="26">
        <v>366</v>
      </c>
      <c r="AC14" s="26">
        <v>381</v>
      </c>
      <c r="AD14" s="26">
        <v>630</v>
      </c>
      <c r="AE14" s="26">
        <v>679</v>
      </c>
      <c r="AF14" s="26">
        <v>578</v>
      </c>
      <c r="AG14" s="26">
        <v>659</v>
      </c>
      <c r="AH14" s="91">
        <v>794</v>
      </c>
      <c r="AI14" s="91">
        <v>736</v>
      </c>
      <c r="AJ14" s="91">
        <v>843</v>
      </c>
      <c r="AK14" s="91">
        <v>1192</v>
      </c>
      <c r="AL14" s="91">
        <v>1699</v>
      </c>
      <c r="AM14" s="91">
        <v>1577</v>
      </c>
      <c r="AN14" s="91">
        <v>1659</v>
      </c>
      <c r="AO14" s="91">
        <v>1847</v>
      </c>
      <c r="AP14" s="91">
        <v>1940</v>
      </c>
      <c r="AQ14" s="91">
        <v>2083</v>
      </c>
      <c r="AR14" s="91">
        <v>1965</v>
      </c>
      <c r="AS14" s="91">
        <v>6051</v>
      </c>
      <c r="AT14" s="91">
        <v>1055</v>
      </c>
      <c r="AU14" s="91">
        <v>-866</v>
      </c>
      <c r="AV14" s="91">
        <v>1430</v>
      </c>
      <c r="AW14" s="91">
        <v>1598</v>
      </c>
      <c r="AX14" s="91">
        <v>1411</v>
      </c>
      <c r="AY14" s="91">
        <v>1695</v>
      </c>
      <c r="AZ14" s="91">
        <v>1757</v>
      </c>
      <c r="BA14" s="91">
        <v>2331</v>
      </c>
      <c r="BB14" s="91">
        <v>1776</v>
      </c>
      <c r="BC14" s="91">
        <v>1989</v>
      </c>
      <c r="BD14" s="91">
        <v>1561</v>
      </c>
      <c r="BE14" s="140">
        <v>1553</v>
      </c>
      <c r="BF14" s="239"/>
    </row>
    <row r="15" spans="1:58" s="1" customFormat="1">
      <c r="A15" s="85"/>
      <c r="B15" s="162" t="s">
        <v>75</v>
      </c>
      <c r="C15" s="184">
        <v>13042</v>
      </c>
      <c r="D15" s="26">
        <v>11426</v>
      </c>
      <c r="E15" s="26">
        <v>11300</v>
      </c>
      <c r="F15" s="26">
        <v>12081</v>
      </c>
      <c r="G15" s="26">
        <v>13765</v>
      </c>
      <c r="H15" s="26">
        <v>16495</v>
      </c>
      <c r="I15" s="26">
        <v>21610</v>
      </c>
      <c r="J15" s="26">
        <v>24253</v>
      </c>
      <c r="K15" s="26">
        <v>25780</v>
      </c>
      <c r="L15" s="26">
        <v>31058</v>
      </c>
      <c r="M15" s="142">
        <v>34106</v>
      </c>
      <c r="N15" s="184">
        <v>3648</v>
      </c>
      <c r="O15" s="26">
        <v>3446</v>
      </c>
      <c r="P15" s="26">
        <v>2683</v>
      </c>
      <c r="Q15" s="26">
        <v>3264</v>
      </c>
      <c r="R15" s="26">
        <v>3275</v>
      </c>
      <c r="S15" s="26">
        <v>2958</v>
      </c>
      <c r="T15" s="26">
        <v>2517</v>
      </c>
      <c r="U15" s="26">
        <v>2676</v>
      </c>
      <c r="V15" s="26">
        <v>3192</v>
      </c>
      <c r="W15" s="26">
        <v>2764</v>
      </c>
      <c r="X15" s="26">
        <v>2574</v>
      </c>
      <c r="Y15" s="142">
        <v>2770</v>
      </c>
      <c r="Z15" s="184">
        <v>3142</v>
      </c>
      <c r="AA15" s="26">
        <v>3002</v>
      </c>
      <c r="AB15" s="26">
        <v>2867</v>
      </c>
      <c r="AC15" s="26">
        <v>3070</v>
      </c>
      <c r="AD15" s="26">
        <v>3780</v>
      </c>
      <c r="AE15" s="26">
        <v>3415</v>
      </c>
      <c r="AF15" s="26">
        <v>3254</v>
      </c>
      <c r="AG15" s="26">
        <v>3316</v>
      </c>
      <c r="AH15" s="91">
        <v>4219</v>
      </c>
      <c r="AI15" s="91">
        <v>4094.8208439303653</v>
      </c>
      <c r="AJ15" s="91">
        <v>3856.1791560696347</v>
      </c>
      <c r="AK15" s="91">
        <v>4325</v>
      </c>
      <c r="AL15" s="91">
        <v>5322.0682099999995</v>
      </c>
      <c r="AM15" s="91">
        <v>4979.1429599999992</v>
      </c>
      <c r="AN15" s="91">
        <v>4958.7888300000013</v>
      </c>
      <c r="AO15" s="91">
        <v>6350</v>
      </c>
      <c r="AP15" s="91">
        <v>6277</v>
      </c>
      <c r="AQ15" s="91">
        <v>6425</v>
      </c>
      <c r="AR15" s="91">
        <v>5047</v>
      </c>
      <c r="AS15" s="91">
        <v>6504</v>
      </c>
      <c r="AT15" s="91">
        <f>SUM(AT16:AT18)</f>
        <v>6596</v>
      </c>
      <c r="AU15" s="91">
        <f>SUM(AU16:AU18)</f>
        <v>7046</v>
      </c>
      <c r="AV15" s="91">
        <f>SUM(AV16:AV18)</f>
        <v>6321</v>
      </c>
      <c r="AW15" s="91">
        <v>5817</v>
      </c>
      <c r="AX15" s="91">
        <v>7411</v>
      </c>
      <c r="AY15" s="91">
        <v>8054</v>
      </c>
      <c r="AZ15" s="91">
        <v>7464</v>
      </c>
      <c r="BA15" s="91">
        <v>8129</v>
      </c>
      <c r="BB15" s="91">
        <v>9689</v>
      </c>
      <c r="BC15" s="91">
        <v>9025</v>
      </c>
      <c r="BD15" s="91">
        <v>8152</v>
      </c>
      <c r="BE15" s="140">
        <v>7240</v>
      </c>
      <c r="BF15" s="239"/>
    </row>
    <row r="16" spans="1:58" s="1" customFormat="1">
      <c r="A16" s="85"/>
      <c r="B16" s="277" t="s">
        <v>153</v>
      </c>
      <c r="C16" s="30">
        <v>7458</v>
      </c>
      <c r="D16" s="31">
        <v>7792</v>
      </c>
      <c r="E16" s="31">
        <v>7502</v>
      </c>
      <c r="F16" s="31">
        <v>7870</v>
      </c>
      <c r="G16" s="31">
        <v>8142</v>
      </c>
      <c r="H16" s="31">
        <v>9286</v>
      </c>
      <c r="I16" s="31">
        <v>11637</v>
      </c>
      <c r="J16" s="31">
        <v>12328</v>
      </c>
      <c r="K16" s="31">
        <v>13347</v>
      </c>
      <c r="L16" s="31">
        <v>16326</v>
      </c>
      <c r="M16" s="185">
        <v>17889</v>
      </c>
      <c r="N16" s="30">
        <v>2290</v>
      </c>
      <c r="O16" s="31">
        <v>2054</v>
      </c>
      <c r="P16" s="31">
        <v>1649</v>
      </c>
      <c r="Q16" s="31">
        <v>1465</v>
      </c>
      <c r="R16" s="31">
        <v>2482</v>
      </c>
      <c r="S16" s="31">
        <v>2093</v>
      </c>
      <c r="T16" s="31">
        <v>1671</v>
      </c>
      <c r="U16" s="31">
        <v>1545</v>
      </c>
      <c r="V16" s="31">
        <v>2449</v>
      </c>
      <c r="W16" s="31">
        <v>1953</v>
      </c>
      <c r="X16" s="31">
        <v>1575</v>
      </c>
      <c r="Y16" s="185">
        <v>1525</v>
      </c>
      <c r="Z16" s="30">
        <v>2278</v>
      </c>
      <c r="AA16" s="31">
        <v>2090</v>
      </c>
      <c r="AB16" s="31">
        <v>1905</v>
      </c>
      <c r="AC16" s="31">
        <v>1597</v>
      </c>
      <c r="AD16" s="31">
        <v>2615</v>
      </c>
      <c r="AE16" s="31">
        <v>2234</v>
      </c>
      <c r="AF16" s="31">
        <v>1705</v>
      </c>
      <c r="AG16" s="31">
        <v>1588</v>
      </c>
      <c r="AH16" s="29">
        <v>2792</v>
      </c>
      <c r="AI16" s="29">
        <v>2557.8208439303653</v>
      </c>
      <c r="AJ16" s="29">
        <v>2207.1791560696347</v>
      </c>
      <c r="AK16" s="29">
        <v>1729</v>
      </c>
      <c r="AL16" s="29">
        <v>3193.0682099999999</v>
      </c>
      <c r="AM16" s="29">
        <v>2938.1429599999997</v>
      </c>
      <c r="AN16" s="29">
        <v>2392.7888300000004</v>
      </c>
      <c r="AO16" s="29">
        <v>3113</v>
      </c>
      <c r="AP16" s="29">
        <v>3717</v>
      </c>
      <c r="AQ16" s="29">
        <v>3538</v>
      </c>
      <c r="AR16" s="29">
        <v>2593</v>
      </c>
      <c r="AS16" s="29">
        <v>2480</v>
      </c>
      <c r="AT16" s="29">
        <v>3827</v>
      </c>
      <c r="AU16" s="29">
        <v>4086</v>
      </c>
      <c r="AV16" s="29">
        <v>3158</v>
      </c>
      <c r="AW16" s="29">
        <v>2276</v>
      </c>
      <c r="AX16" s="29">
        <v>4603</v>
      </c>
      <c r="AY16" s="29">
        <v>4080</v>
      </c>
      <c r="AZ16" s="29">
        <v>3839</v>
      </c>
      <c r="BA16" s="29">
        <v>3804</v>
      </c>
      <c r="BB16" s="29">
        <v>5437</v>
      </c>
      <c r="BC16" s="29">
        <v>4957</v>
      </c>
      <c r="BD16" s="29">
        <v>4127</v>
      </c>
      <c r="BE16" s="141">
        <v>3368</v>
      </c>
      <c r="BF16" s="239"/>
    </row>
    <row r="17" spans="1:58" s="1" customFormat="1">
      <c r="A17" s="85"/>
      <c r="B17" s="277" t="s">
        <v>154</v>
      </c>
      <c r="C17" s="30">
        <v>1384</v>
      </c>
      <c r="D17" s="31">
        <v>448</v>
      </c>
      <c r="E17" s="31">
        <v>361</v>
      </c>
      <c r="F17" s="31">
        <v>487</v>
      </c>
      <c r="G17" s="31">
        <v>1001</v>
      </c>
      <c r="H17" s="31">
        <v>1593</v>
      </c>
      <c r="I17" s="31">
        <v>3285</v>
      </c>
      <c r="J17" s="31">
        <v>4328</v>
      </c>
      <c r="K17" s="31">
        <v>4346</v>
      </c>
      <c r="L17" s="31">
        <v>5169</v>
      </c>
      <c r="M17" s="185">
        <v>6067</v>
      </c>
      <c r="N17" s="30">
        <v>401</v>
      </c>
      <c r="O17" s="31">
        <v>398</v>
      </c>
      <c r="P17" s="31">
        <v>270</v>
      </c>
      <c r="Q17" s="31">
        <v>316</v>
      </c>
      <c r="R17" s="31">
        <v>120</v>
      </c>
      <c r="S17" s="31">
        <v>115</v>
      </c>
      <c r="T17" s="31">
        <v>115</v>
      </c>
      <c r="U17" s="31">
        <v>98</v>
      </c>
      <c r="V17" s="31">
        <v>100</v>
      </c>
      <c r="W17" s="31">
        <v>98</v>
      </c>
      <c r="X17" s="31">
        <v>60</v>
      </c>
      <c r="Y17" s="185">
        <v>103</v>
      </c>
      <c r="Z17" s="30">
        <v>84</v>
      </c>
      <c r="AA17" s="31">
        <v>92</v>
      </c>
      <c r="AB17" s="31">
        <v>146</v>
      </c>
      <c r="AC17" s="31">
        <v>165</v>
      </c>
      <c r="AD17" s="31">
        <v>262</v>
      </c>
      <c r="AE17" s="31">
        <v>218</v>
      </c>
      <c r="AF17" s="31">
        <v>236</v>
      </c>
      <c r="AG17" s="31">
        <v>285</v>
      </c>
      <c r="AH17" s="29">
        <v>329</v>
      </c>
      <c r="AI17" s="29">
        <v>359</v>
      </c>
      <c r="AJ17" s="29">
        <v>397</v>
      </c>
      <c r="AK17" s="29">
        <v>508</v>
      </c>
      <c r="AL17" s="29">
        <v>827</v>
      </c>
      <c r="AM17" s="29">
        <v>742</v>
      </c>
      <c r="AN17" s="29">
        <v>716</v>
      </c>
      <c r="AO17" s="29">
        <v>1000</v>
      </c>
      <c r="AP17" s="29">
        <v>1090</v>
      </c>
      <c r="AQ17" s="29">
        <v>1211</v>
      </c>
      <c r="AR17" s="29">
        <v>926</v>
      </c>
      <c r="AS17" s="29">
        <v>1101</v>
      </c>
      <c r="AT17" s="29">
        <v>1023</v>
      </c>
      <c r="AU17" s="29">
        <v>1225</v>
      </c>
      <c r="AV17" s="29">
        <v>1195</v>
      </c>
      <c r="AW17" s="29">
        <v>903</v>
      </c>
      <c r="AX17" s="29">
        <v>1200</v>
      </c>
      <c r="AY17" s="29">
        <v>1170</v>
      </c>
      <c r="AZ17" s="29">
        <v>1151</v>
      </c>
      <c r="BA17" s="29">
        <v>1648</v>
      </c>
      <c r="BB17" s="29">
        <v>1570</v>
      </c>
      <c r="BC17" s="29">
        <v>1487</v>
      </c>
      <c r="BD17" s="29">
        <v>1450</v>
      </c>
      <c r="BE17" s="141">
        <v>1560</v>
      </c>
      <c r="BF17" s="239"/>
    </row>
    <row r="18" spans="1:58" s="1" customFormat="1" ht="32.25" customHeight="1">
      <c r="A18" s="85"/>
      <c r="B18" s="278" t="s">
        <v>232</v>
      </c>
      <c r="C18" s="51">
        <v>4200</v>
      </c>
      <c r="D18" s="52">
        <v>3186</v>
      </c>
      <c r="E18" s="52">
        <v>3437</v>
      </c>
      <c r="F18" s="52">
        <v>3724</v>
      </c>
      <c r="G18" s="52">
        <v>4622</v>
      </c>
      <c r="H18" s="52">
        <v>5616</v>
      </c>
      <c r="I18" s="52">
        <v>6688</v>
      </c>
      <c r="J18" s="52">
        <v>7597</v>
      </c>
      <c r="K18" s="52">
        <v>8087</v>
      </c>
      <c r="L18" s="52">
        <v>9563</v>
      </c>
      <c r="M18" s="186">
        <v>10150</v>
      </c>
      <c r="N18" s="51">
        <v>957</v>
      </c>
      <c r="O18" s="52">
        <v>994</v>
      </c>
      <c r="P18" s="52">
        <v>765</v>
      </c>
      <c r="Q18" s="52">
        <v>1484</v>
      </c>
      <c r="R18" s="52">
        <v>673</v>
      </c>
      <c r="S18" s="52">
        <v>750</v>
      </c>
      <c r="T18" s="52">
        <v>731</v>
      </c>
      <c r="U18" s="52">
        <v>1033</v>
      </c>
      <c r="V18" s="52">
        <v>643</v>
      </c>
      <c r="W18" s="52">
        <v>713</v>
      </c>
      <c r="X18" s="52">
        <v>939</v>
      </c>
      <c r="Y18" s="186">
        <v>1142</v>
      </c>
      <c r="Z18" s="51">
        <v>780</v>
      </c>
      <c r="AA18" s="52">
        <v>820</v>
      </c>
      <c r="AB18" s="52">
        <v>816</v>
      </c>
      <c r="AC18" s="52">
        <v>1308</v>
      </c>
      <c r="AD18" s="52">
        <v>903</v>
      </c>
      <c r="AE18" s="52">
        <v>963</v>
      </c>
      <c r="AF18" s="52">
        <v>1313</v>
      </c>
      <c r="AG18" s="52">
        <v>1443</v>
      </c>
      <c r="AH18" s="166">
        <v>1098</v>
      </c>
      <c r="AI18" s="166">
        <v>1178</v>
      </c>
      <c r="AJ18" s="166">
        <v>1252</v>
      </c>
      <c r="AK18" s="166">
        <v>2088</v>
      </c>
      <c r="AL18" s="166">
        <v>1302</v>
      </c>
      <c r="AM18" s="166">
        <v>1299</v>
      </c>
      <c r="AN18" s="166">
        <v>1851</v>
      </c>
      <c r="AO18" s="166">
        <v>2236</v>
      </c>
      <c r="AP18" s="166">
        <v>1470</v>
      </c>
      <c r="AQ18" s="166">
        <v>1676</v>
      </c>
      <c r="AR18" s="166">
        <v>1526</v>
      </c>
      <c r="AS18" s="166">
        <v>2925</v>
      </c>
      <c r="AT18" s="166">
        <v>1746</v>
      </c>
      <c r="AU18" s="166">
        <v>1735</v>
      </c>
      <c r="AV18" s="166">
        <v>1968</v>
      </c>
      <c r="AW18" s="166">
        <v>2638</v>
      </c>
      <c r="AX18" s="166">
        <v>1608</v>
      </c>
      <c r="AY18" s="166">
        <v>2804</v>
      </c>
      <c r="AZ18" s="166">
        <v>2474</v>
      </c>
      <c r="BA18" s="166">
        <v>2677</v>
      </c>
      <c r="BB18" s="166">
        <v>2682</v>
      </c>
      <c r="BC18" s="166">
        <v>2581</v>
      </c>
      <c r="BD18" s="166">
        <v>2575</v>
      </c>
      <c r="BE18" s="195">
        <v>2312</v>
      </c>
      <c r="BF18" s="239"/>
    </row>
    <row r="19" spans="1:58" s="1" customFormat="1">
      <c r="A19" s="85"/>
      <c r="B19" s="88"/>
      <c r="C19" s="88"/>
      <c r="D19" s="88"/>
      <c r="E19" s="88"/>
      <c r="F19" s="88"/>
      <c r="G19" s="88"/>
      <c r="H19" s="53"/>
      <c r="I19" s="53"/>
      <c r="J19" s="53"/>
      <c r="K19" s="53"/>
      <c r="L19" s="53"/>
      <c r="M19" s="53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39"/>
      <c r="AU19" s="240"/>
      <c r="AV19" s="240"/>
      <c r="AW19" s="239"/>
      <c r="AX19" s="239"/>
      <c r="AY19" s="239"/>
      <c r="AZ19" s="239"/>
      <c r="BA19" s="239"/>
      <c r="BB19" s="239"/>
      <c r="BC19" s="239"/>
      <c r="BD19" s="239"/>
      <c r="BE19" s="239"/>
    </row>
    <row r="20" spans="1:58" s="1" customFormat="1">
      <c r="A20" s="85"/>
      <c r="B20" s="243" t="s">
        <v>294</v>
      </c>
      <c r="C20" s="88"/>
      <c r="D20" s="88"/>
      <c r="E20" s="88"/>
      <c r="F20" s="88"/>
      <c r="G20" s="88"/>
      <c r="H20" s="53"/>
      <c r="I20" s="53"/>
      <c r="J20" s="53"/>
      <c r="K20" s="53"/>
      <c r="L20" s="53"/>
      <c r="M20" s="53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39"/>
      <c r="AO20" s="239"/>
      <c r="AP20" s="239"/>
      <c r="AQ20" s="239"/>
      <c r="AR20" s="239"/>
      <c r="AS20" s="239"/>
      <c r="AT20" s="239"/>
      <c r="AU20" s="240"/>
      <c r="AV20" s="240"/>
      <c r="AW20" s="239"/>
      <c r="AX20" s="239"/>
      <c r="AY20" s="239"/>
      <c r="AZ20" s="239"/>
      <c r="BA20" s="239"/>
      <c r="BB20" s="239"/>
      <c r="BC20" s="239"/>
      <c r="BD20" s="239"/>
      <c r="BE20" s="239"/>
    </row>
    <row r="21" spans="1:58" ht="20.25" customHeight="1">
      <c r="A21" s="5"/>
      <c r="B21" s="402" t="s">
        <v>50</v>
      </c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75"/>
      <c r="W21" s="77"/>
      <c r="X21" s="83"/>
      <c r="Y21" s="8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</row>
    <row r="22" spans="1:58"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</row>
    <row r="23" spans="1:58"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</row>
    <row r="24" spans="1:58"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</row>
  </sheetData>
  <mergeCells count="4">
    <mergeCell ref="B3:B4"/>
    <mergeCell ref="B21:U21"/>
    <mergeCell ref="C3:M3"/>
    <mergeCell ref="N3:BE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workbookViewId="0"/>
  </sheetViews>
  <sheetFormatPr defaultColWidth="0" defaultRowHeight="13.8" zeroHeight="1"/>
  <cols>
    <col min="1" max="1" width="1.69921875" customWidth="1"/>
    <col min="2" max="2" width="27.09765625" customWidth="1"/>
    <col min="3" max="10" width="9" customWidth="1"/>
    <col min="11" max="18" width="7.59765625" customWidth="1"/>
    <col min="19" max="25" width="7.69921875" customWidth="1"/>
    <col min="26" max="26" width="9" customWidth="1"/>
    <col min="27" max="16384" width="9" hidden="1"/>
  </cols>
  <sheetData>
    <row r="1" spans="1:25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6"/>
      <c r="T1" s="6"/>
      <c r="U1" s="6"/>
      <c r="V1" s="6"/>
      <c r="W1" s="6"/>
      <c r="X1" s="6"/>
      <c r="Y1" s="6"/>
    </row>
    <row r="2" spans="1: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"/>
      <c r="T2" s="6"/>
      <c r="U2" s="6"/>
      <c r="V2" s="6"/>
      <c r="W2" s="6"/>
      <c r="X2" s="6"/>
      <c r="Y2" s="6"/>
    </row>
    <row r="3" spans="1:25">
      <c r="A3" s="40"/>
      <c r="B3" s="414" t="s">
        <v>121</v>
      </c>
      <c r="C3" s="415" t="s">
        <v>111</v>
      </c>
      <c r="D3" s="416"/>
      <c r="E3" s="416"/>
      <c r="F3" s="416"/>
      <c r="G3" s="416"/>
      <c r="H3" s="416"/>
      <c r="I3" s="416"/>
      <c r="J3" s="417"/>
      <c r="K3" s="412" t="s">
        <v>52</v>
      </c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25"/>
      <c r="Y3" s="25"/>
    </row>
    <row r="4" spans="1:25">
      <c r="A4" s="40"/>
      <c r="B4" s="412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9" t="s">
        <v>25</v>
      </c>
      <c r="Y4" s="10" t="s">
        <v>26</v>
      </c>
    </row>
    <row r="5" spans="1:25">
      <c r="A5" s="40"/>
      <c r="B5" s="41" t="s">
        <v>122</v>
      </c>
      <c r="C5" s="42">
        <v>26025</v>
      </c>
      <c r="D5" s="22">
        <v>35925</v>
      </c>
      <c r="E5" s="22">
        <v>32603</v>
      </c>
      <c r="F5" s="22">
        <v>42101</v>
      </c>
      <c r="G5" s="22">
        <v>36235.36737</v>
      </c>
      <c r="H5" s="22">
        <v>33718.380660000003</v>
      </c>
      <c r="I5" s="22">
        <v>36242</v>
      </c>
      <c r="J5" s="12">
        <v>41967</v>
      </c>
      <c r="K5" s="43">
        <v>8094.0020999999997</v>
      </c>
      <c r="L5" s="44">
        <v>9632.9990899999993</v>
      </c>
      <c r="M5" s="44">
        <v>6663.998810000001</v>
      </c>
      <c r="N5" s="44">
        <v>9327.3806600000044</v>
      </c>
      <c r="O5" s="44">
        <v>6543.5776000000005</v>
      </c>
      <c r="P5" s="44">
        <v>7785.9430299999967</v>
      </c>
      <c r="Q5" s="44">
        <v>9191.4793700000027</v>
      </c>
      <c r="R5" s="44">
        <v>12720.999999999998</v>
      </c>
      <c r="S5" s="13">
        <v>9708</v>
      </c>
      <c r="T5" s="13">
        <v>10460.47092</v>
      </c>
      <c r="U5" s="13">
        <v>8732.5290800000021</v>
      </c>
      <c r="V5" s="11">
        <v>13066</v>
      </c>
      <c r="W5" s="19">
        <v>8851.3151700000017</v>
      </c>
      <c r="X5" s="19">
        <v>10063.133670813006</v>
      </c>
      <c r="Y5" s="14">
        <v>9312.6350891869988</v>
      </c>
    </row>
    <row r="6" spans="1:25" ht="15.6">
      <c r="A6" s="40"/>
      <c r="B6" s="45" t="s">
        <v>123</v>
      </c>
      <c r="C6" s="46">
        <v>7998</v>
      </c>
      <c r="D6" s="47">
        <v>9158</v>
      </c>
      <c r="E6" s="47">
        <v>10350</v>
      </c>
      <c r="F6" s="47">
        <v>11433</v>
      </c>
      <c r="G6" s="47">
        <v>11914.357400000001</v>
      </c>
      <c r="H6" s="47">
        <v>12033.155269999997</v>
      </c>
      <c r="I6" s="47">
        <v>11894</v>
      </c>
      <c r="J6" s="16">
        <v>12612</v>
      </c>
      <c r="K6" s="30">
        <v>2925.0346499999996</v>
      </c>
      <c r="L6" s="31">
        <v>3629.6687600000005</v>
      </c>
      <c r="M6" s="31">
        <v>3245.2965899999999</v>
      </c>
      <c r="N6" s="31">
        <v>2233.1552699999975</v>
      </c>
      <c r="O6" s="31">
        <v>2499.3697299999999</v>
      </c>
      <c r="P6" s="31">
        <v>2804.14014</v>
      </c>
      <c r="Q6" s="31">
        <v>2621.4901299999997</v>
      </c>
      <c r="R6" s="31">
        <v>3969.0000000000005</v>
      </c>
      <c r="S6" s="15">
        <v>2891</v>
      </c>
      <c r="T6" s="15">
        <v>3237.8999999999996</v>
      </c>
      <c r="U6" s="15">
        <v>3229.1000000000004</v>
      </c>
      <c r="V6" s="15">
        <v>3254</v>
      </c>
      <c r="W6" s="17">
        <v>3266.5177900000003</v>
      </c>
      <c r="X6" s="17">
        <v>2864.1072499999987</v>
      </c>
      <c r="Y6" s="18">
        <v>3254.2356100000015</v>
      </c>
    </row>
    <row r="7" spans="1:25">
      <c r="A7" s="40"/>
      <c r="B7" s="45" t="s">
        <v>124</v>
      </c>
      <c r="C7" s="46">
        <v>626</v>
      </c>
      <c r="D7" s="47">
        <v>639</v>
      </c>
      <c r="E7" s="47">
        <v>675</v>
      </c>
      <c r="F7" s="47">
        <v>920</v>
      </c>
      <c r="G7" s="47">
        <v>1005</v>
      </c>
      <c r="H7" s="47">
        <v>1187.95686</v>
      </c>
      <c r="I7" s="47">
        <v>1091</v>
      </c>
      <c r="J7" s="16">
        <v>1137</v>
      </c>
      <c r="K7" s="30">
        <v>259.96767</v>
      </c>
      <c r="L7" s="31">
        <v>268.08213000000001</v>
      </c>
      <c r="M7" s="31">
        <v>222.9502</v>
      </c>
      <c r="N7" s="31">
        <v>436.95686000000001</v>
      </c>
      <c r="O7" s="31">
        <v>277.04401999999999</v>
      </c>
      <c r="P7" s="31">
        <v>265.69044000000002</v>
      </c>
      <c r="Q7" s="31">
        <v>279.26553999999993</v>
      </c>
      <c r="R7" s="31">
        <v>268.99999999999994</v>
      </c>
      <c r="S7" s="15">
        <v>263</v>
      </c>
      <c r="T7" s="15">
        <v>286</v>
      </c>
      <c r="U7" s="15">
        <v>287</v>
      </c>
      <c r="V7" s="15">
        <v>301</v>
      </c>
      <c r="W7" s="17">
        <v>199.40640999999999</v>
      </c>
      <c r="X7" s="17">
        <v>212.58647000000002</v>
      </c>
      <c r="Y7" s="18">
        <v>197.82763</v>
      </c>
    </row>
    <row r="8" spans="1:25">
      <c r="A8" s="40"/>
      <c r="B8" s="45" t="s">
        <v>125</v>
      </c>
      <c r="C8" s="46">
        <v>2935</v>
      </c>
      <c r="D8" s="47">
        <v>4200</v>
      </c>
      <c r="E8" s="47">
        <v>4881</v>
      </c>
      <c r="F8" s="47">
        <v>5224</v>
      </c>
      <c r="G8" s="47">
        <v>6543.4115000000002</v>
      </c>
      <c r="H8" s="47">
        <v>4812.6897900000004</v>
      </c>
      <c r="I8" s="47">
        <v>5851</v>
      </c>
      <c r="J8" s="16">
        <v>5828</v>
      </c>
      <c r="K8" s="30">
        <v>1318.57331</v>
      </c>
      <c r="L8" s="31">
        <v>1176.7946700000005</v>
      </c>
      <c r="M8" s="31">
        <v>1310.6320199999998</v>
      </c>
      <c r="N8" s="31">
        <v>1006.6897900000006</v>
      </c>
      <c r="O8" s="31">
        <v>1095.26748</v>
      </c>
      <c r="P8" s="31">
        <v>1430.4847</v>
      </c>
      <c r="Q8" s="31">
        <v>1673.24782</v>
      </c>
      <c r="R8" s="31">
        <v>1651.9999999999995</v>
      </c>
      <c r="S8" s="15">
        <v>1484</v>
      </c>
      <c r="T8" s="15">
        <v>1376</v>
      </c>
      <c r="U8" s="15">
        <v>1443</v>
      </c>
      <c r="V8" s="15">
        <v>1525</v>
      </c>
      <c r="W8" s="17">
        <v>1467.7611400000001</v>
      </c>
      <c r="X8" s="17">
        <v>1444.2425999999996</v>
      </c>
      <c r="Y8" s="18">
        <v>1406.0803800000008</v>
      </c>
    </row>
    <row r="9" spans="1:25" ht="15.6">
      <c r="A9" s="40"/>
      <c r="B9" s="45" t="s">
        <v>126</v>
      </c>
      <c r="C9" s="46">
        <v>626</v>
      </c>
      <c r="D9" s="47">
        <v>616</v>
      </c>
      <c r="E9" s="47">
        <v>592</v>
      </c>
      <c r="F9" s="47">
        <v>603</v>
      </c>
      <c r="G9" s="47">
        <v>500.40384</v>
      </c>
      <c r="H9" s="47">
        <v>1333.8536199999999</v>
      </c>
      <c r="I9" s="47">
        <v>745</v>
      </c>
      <c r="J9" s="16">
        <v>666</v>
      </c>
      <c r="K9" s="30">
        <v>267.346</v>
      </c>
      <c r="L9" s="31">
        <v>256.07209</v>
      </c>
      <c r="M9" s="31">
        <v>209.58190999999999</v>
      </c>
      <c r="N9" s="31">
        <v>600.85361999999986</v>
      </c>
      <c r="O9" s="31">
        <v>144.75407999999999</v>
      </c>
      <c r="P9" s="31">
        <v>197.22951</v>
      </c>
      <c r="Q9" s="31">
        <v>221.01641000000001</v>
      </c>
      <c r="R9" s="31">
        <v>182.00000000000006</v>
      </c>
      <c r="S9" s="15">
        <v>177</v>
      </c>
      <c r="T9" s="15">
        <v>174.39595000000003</v>
      </c>
      <c r="U9" s="15">
        <v>153.60404999999997</v>
      </c>
      <c r="V9" s="15">
        <v>161.00000000000006</v>
      </c>
      <c r="W9" s="17">
        <v>117.29806000000001</v>
      </c>
      <c r="X9" s="17">
        <v>126.78919</v>
      </c>
      <c r="Y9" s="18">
        <v>131.44441999999995</v>
      </c>
    </row>
    <row r="10" spans="1:25">
      <c r="A10" s="40"/>
      <c r="B10" s="45" t="s">
        <v>127</v>
      </c>
      <c r="C10" s="46">
        <v>147</v>
      </c>
      <c r="D10" s="47">
        <v>184</v>
      </c>
      <c r="E10" s="47">
        <v>180</v>
      </c>
      <c r="F10" s="47">
        <v>178</v>
      </c>
      <c r="G10" s="47">
        <v>244.39499999999998</v>
      </c>
      <c r="H10" s="47">
        <v>44.501850000000019</v>
      </c>
      <c r="I10" s="47">
        <v>1160</v>
      </c>
      <c r="J10" s="16">
        <v>657</v>
      </c>
      <c r="K10" s="30">
        <v>9.4005999999999972</v>
      </c>
      <c r="L10" s="31">
        <v>82.13355</v>
      </c>
      <c r="M10" s="31">
        <v>1.4658500000000032</v>
      </c>
      <c r="N10" s="31">
        <v>-48.498149999999981</v>
      </c>
      <c r="O10" s="31">
        <v>30.28396</v>
      </c>
      <c r="P10" s="31">
        <v>61.617629999999998</v>
      </c>
      <c r="Q10" s="31">
        <v>68.098410000000001</v>
      </c>
      <c r="R10" s="31">
        <v>1000</v>
      </c>
      <c r="S10" s="15">
        <v>70</v>
      </c>
      <c r="T10" s="15">
        <v>47</v>
      </c>
      <c r="U10" s="15">
        <v>74</v>
      </c>
      <c r="V10" s="15">
        <v>466</v>
      </c>
      <c r="W10" s="17">
        <v>150.6644</v>
      </c>
      <c r="X10" s="17">
        <v>52.455009999999959</v>
      </c>
      <c r="Y10" s="18">
        <v>110.84419000000003</v>
      </c>
    </row>
    <row r="11" spans="1:25">
      <c r="A11" s="40"/>
      <c r="B11" s="45" t="s">
        <v>128</v>
      </c>
      <c r="C11" s="46">
        <v>387</v>
      </c>
      <c r="D11" s="47">
        <v>1330</v>
      </c>
      <c r="E11" s="47">
        <v>2111</v>
      </c>
      <c r="F11" s="47">
        <v>604</v>
      </c>
      <c r="G11" s="47">
        <v>366</v>
      </c>
      <c r="H11" s="47">
        <v>645.86742000000004</v>
      </c>
      <c r="I11" s="47">
        <v>532</v>
      </c>
      <c r="J11" s="16">
        <v>540</v>
      </c>
      <c r="K11" s="30">
        <v>141.02092999999999</v>
      </c>
      <c r="L11" s="31">
        <v>168.61422000000002</v>
      </c>
      <c r="M11" s="31">
        <v>123.36484999999996</v>
      </c>
      <c r="N11" s="31">
        <v>212.86742000000001</v>
      </c>
      <c r="O11" s="31">
        <v>146.54158000000001</v>
      </c>
      <c r="P11" s="31">
        <v>95.080500000000029</v>
      </c>
      <c r="Q11" s="31">
        <v>189.37791999999996</v>
      </c>
      <c r="R11" s="31">
        <v>101</v>
      </c>
      <c r="S11" s="15">
        <v>126</v>
      </c>
      <c r="T11" s="15">
        <v>76.952629999999999</v>
      </c>
      <c r="U11" s="15">
        <v>224.04737</v>
      </c>
      <c r="V11" s="15">
        <v>113</v>
      </c>
      <c r="W11" s="17">
        <v>152.42337000000003</v>
      </c>
      <c r="X11" s="17">
        <v>157.45900000000006</v>
      </c>
      <c r="Y11" s="18">
        <v>314.24416999999988</v>
      </c>
    </row>
    <row r="12" spans="1:25">
      <c r="A12" s="40"/>
      <c r="B12" s="45" t="s">
        <v>129</v>
      </c>
      <c r="C12" s="46">
        <v>5396</v>
      </c>
      <c r="D12" s="47">
        <v>8938</v>
      </c>
      <c r="E12" s="47">
        <v>5345</v>
      </c>
      <c r="F12" s="47">
        <v>12968</v>
      </c>
      <c r="G12" s="47">
        <v>6897</v>
      </c>
      <c r="H12" s="47">
        <v>5333.5015000000003</v>
      </c>
      <c r="I12" s="47">
        <v>3760</v>
      </c>
      <c r="J12" s="16">
        <v>6636</v>
      </c>
      <c r="K12" s="30">
        <v>1092.4348399999999</v>
      </c>
      <c r="L12" s="31">
        <v>1612.4009800000003</v>
      </c>
      <c r="M12" s="31">
        <v>748.16417999999976</v>
      </c>
      <c r="N12" s="31">
        <v>1880.5015000000003</v>
      </c>
      <c r="O12" s="31">
        <v>513.57245999999998</v>
      </c>
      <c r="P12" s="31">
        <v>1009.3451199999998</v>
      </c>
      <c r="Q12" s="31">
        <v>883.0824200000003</v>
      </c>
      <c r="R12" s="31">
        <v>1354</v>
      </c>
      <c r="S12" s="15">
        <v>1069</v>
      </c>
      <c r="T12" s="15">
        <v>2993.71668</v>
      </c>
      <c r="U12" s="15">
        <v>677.28332</v>
      </c>
      <c r="V12" s="15">
        <v>1895.9999999999995</v>
      </c>
      <c r="W12" s="17">
        <v>1251.7335700000001</v>
      </c>
      <c r="X12" s="17">
        <v>1931.6804799999998</v>
      </c>
      <c r="Y12" s="18">
        <v>1271.4814100000008</v>
      </c>
    </row>
    <row r="13" spans="1:25">
      <c r="A13" s="40"/>
      <c r="B13" s="45" t="s">
        <v>130</v>
      </c>
      <c r="C13" s="46">
        <v>2609</v>
      </c>
      <c r="D13" s="47">
        <v>3553</v>
      </c>
      <c r="E13" s="47">
        <v>4073</v>
      </c>
      <c r="F13" s="47">
        <v>3943</v>
      </c>
      <c r="G13" s="47">
        <v>2445.8979399999998</v>
      </c>
      <c r="H13" s="47">
        <v>1935.5192199999999</v>
      </c>
      <c r="I13" s="47">
        <v>3335</v>
      </c>
      <c r="J13" s="16">
        <v>5640</v>
      </c>
      <c r="K13" s="30">
        <v>633.67597999999998</v>
      </c>
      <c r="L13" s="31">
        <v>718.88403999999991</v>
      </c>
      <c r="M13" s="31">
        <v>256.43998000000011</v>
      </c>
      <c r="N13" s="31">
        <v>326.5192199999999</v>
      </c>
      <c r="O13" s="31">
        <v>291.09922999999998</v>
      </c>
      <c r="P13" s="31">
        <v>634.67482999999993</v>
      </c>
      <c r="Q13" s="31">
        <v>749.22594000000004</v>
      </c>
      <c r="R13" s="31">
        <v>1660.0000000000002</v>
      </c>
      <c r="S13" s="15">
        <v>896</v>
      </c>
      <c r="T13" s="15">
        <v>637</v>
      </c>
      <c r="U13" s="15">
        <v>1370</v>
      </c>
      <c r="V13" s="15">
        <v>2737</v>
      </c>
      <c r="W13" s="17">
        <v>806.40671000000009</v>
      </c>
      <c r="X13" s="17">
        <v>1319.5775100000001</v>
      </c>
      <c r="Y13" s="18">
        <v>787.52992999999969</v>
      </c>
    </row>
    <row r="14" spans="1:25">
      <c r="A14" s="40"/>
      <c r="B14" s="45" t="s">
        <v>131</v>
      </c>
      <c r="C14" s="46">
        <v>340</v>
      </c>
      <c r="D14" s="47">
        <v>1443</v>
      </c>
      <c r="E14" s="47">
        <v>260</v>
      </c>
      <c r="F14" s="47">
        <v>1746</v>
      </c>
      <c r="G14" s="47">
        <v>664.22500000000002</v>
      </c>
      <c r="H14" s="47">
        <v>1047.7682199999999</v>
      </c>
      <c r="I14" s="47">
        <v>2040</v>
      </c>
      <c r="J14" s="16">
        <v>1420</v>
      </c>
      <c r="K14" s="30">
        <v>145.75398000000001</v>
      </c>
      <c r="L14" s="31">
        <v>233.26806999999997</v>
      </c>
      <c r="M14" s="31">
        <v>168.97795000000002</v>
      </c>
      <c r="N14" s="31">
        <v>499.76821999999999</v>
      </c>
      <c r="O14" s="31">
        <v>286.08988999999997</v>
      </c>
      <c r="P14" s="31">
        <v>385.54412000000002</v>
      </c>
      <c r="Q14" s="31">
        <v>385.36599000000001</v>
      </c>
      <c r="R14" s="31">
        <v>983</v>
      </c>
      <c r="S14" s="15">
        <v>312</v>
      </c>
      <c r="T14" s="15">
        <v>309.14999999999998</v>
      </c>
      <c r="U14" s="15">
        <v>262.85000000000002</v>
      </c>
      <c r="V14" s="15">
        <v>536.00000000000011</v>
      </c>
      <c r="W14" s="17">
        <v>209.87788</v>
      </c>
      <c r="X14" s="17">
        <v>561.74986999999999</v>
      </c>
      <c r="Y14" s="18">
        <v>559.82029999999997</v>
      </c>
    </row>
    <row r="15" spans="1:25">
      <c r="A15" s="40"/>
      <c r="B15" s="45" t="s">
        <v>132</v>
      </c>
      <c r="C15" s="46">
        <v>361</v>
      </c>
      <c r="D15" s="47">
        <v>361</v>
      </c>
      <c r="E15" s="47">
        <v>377</v>
      </c>
      <c r="F15" s="47">
        <v>417</v>
      </c>
      <c r="G15" s="47">
        <v>391.05725999999999</v>
      </c>
      <c r="H15" s="47">
        <v>385.36315000000002</v>
      </c>
      <c r="I15" s="47">
        <v>408</v>
      </c>
      <c r="J15" s="16">
        <v>466</v>
      </c>
      <c r="K15" s="30">
        <v>100.97472</v>
      </c>
      <c r="L15" s="31">
        <v>88.025189999999995</v>
      </c>
      <c r="M15" s="31">
        <v>70.000090000000014</v>
      </c>
      <c r="N15" s="31">
        <v>126.36315</v>
      </c>
      <c r="O15" s="31">
        <v>89.256869999999992</v>
      </c>
      <c r="P15" s="31">
        <v>82.574000000000012</v>
      </c>
      <c r="Q15" s="31">
        <v>101.16913</v>
      </c>
      <c r="R15" s="31">
        <v>135</v>
      </c>
      <c r="S15" s="15">
        <v>78</v>
      </c>
      <c r="T15" s="15">
        <v>144</v>
      </c>
      <c r="U15" s="15">
        <v>117</v>
      </c>
      <c r="V15" s="15">
        <v>127</v>
      </c>
      <c r="W15" s="17">
        <v>117.78209</v>
      </c>
      <c r="X15" s="17">
        <v>116.85571</v>
      </c>
      <c r="Y15" s="18">
        <v>130.76569999999995</v>
      </c>
    </row>
    <row r="16" spans="1:25">
      <c r="A16" s="40"/>
      <c r="B16" s="45" t="s">
        <v>133</v>
      </c>
      <c r="C16" s="46">
        <v>2609</v>
      </c>
      <c r="D16" s="47">
        <v>2027</v>
      </c>
      <c r="E16" s="47">
        <v>647</v>
      </c>
      <c r="F16" s="47">
        <v>99</v>
      </c>
      <c r="G16" s="47">
        <v>31.344999999999999</v>
      </c>
      <c r="H16" s="47">
        <v>36.824190000000002</v>
      </c>
      <c r="I16" s="47">
        <v>1</v>
      </c>
      <c r="J16" s="16">
        <v>0</v>
      </c>
      <c r="K16" s="30">
        <v>0.31077999999999995</v>
      </c>
      <c r="L16" s="31">
        <v>0</v>
      </c>
      <c r="M16" s="31">
        <v>31.689219999999999</v>
      </c>
      <c r="N16" s="31">
        <v>4.8241900000000015</v>
      </c>
      <c r="O16" s="31">
        <v>0</v>
      </c>
      <c r="P16" s="31">
        <v>0</v>
      </c>
      <c r="Q16" s="31">
        <v>0</v>
      </c>
      <c r="R16" s="31">
        <v>1</v>
      </c>
      <c r="S16" s="15">
        <v>0</v>
      </c>
      <c r="T16" s="15">
        <v>0</v>
      </c>
      <c r="U16" s="15">
        <v>0</v>
      </c>
      <c r="V16" s="15">
        <v>0</v>
      </c>
      <c r="W16" s="17">
        <v>1</v>
      </c>
      <c r="X16" s="17">
        <v>0.89399999999999991</v>
      </c>
      <c r="Y16" s="18">
        <v>5.44191</v>
      </c>
    </row>
    <row r="17" spans="1:25">
      <c r="A17" s="40"/>
      <c r="B17" s="45" t="s">
        <v>134</v>
      </c>
      <c r="C17" s="46">
        <v>958</v>
      </c>
      <c r="D17" s="47">
        <v>817</v>
      </c>
      <c r="E17" s="47">
        <v>791</v>
      </c>
      <c r="F17" s="47">
        <v>900</v>
      </c>
      <c r="G17" s="47">
        <v>1046.4000000000001</v>
      </c>
      <c r="H17" s="47">
        <v>787.25613999999996</v>
      </c>
      <c r="I17" s="47">
        <v>486</v>
      </c>
      <c r="J17" s="16">
        <v>604</v>
      </c>
      <c r="K17" s="30">
        <v>239.36305999999999</v>
      </c>
      <c r="L17" s="31">
        <v>155.66583</v>
      </c>
      <c r="M17" s="31">
        <v>-28.02888999999999</v>
      </c>
      <c r="N17" s="31">
        <v>420.2561399999999</v>
      </c>
      <c r="O17" s="31">
        <v>90.166279999999986</v>
      </c>
      <c r="P17" s="31">
        <v>74.83347000000002</v>
      </c>
      <c r="Q17" s="31">
        <v>75.000250000000008</v>
      </c>
      <c r="R17" s="31">
        <v>246</v>
      </c>
      <c r="S17" s="15">
        <v>79</v>
      </c>
      <c r="T17" s="15">
        <v>153</v>
      </c>
      <c r="U17" s="15">
        <v>101</v>
      </c>
      <c r="V17" s="15">
        <v>271</v>
      </c>
      <c r="W17" s="17">
        <v>109.66811</v>
      </c>
      <c r="X17" s="17">
        <v>277.10917000000001</v>
      </c>
      <c r="Y17" s="18">
        <v>152.39868000000001</v>
      </c>
    </row>
    <row r="18" spans="1:25">
      <c r="A18" s="40"/>
      <c r="B18" s="48" t="s">
        <v>101</v>
      </c>
      <c r="C18" s="49">
        <v>1033</v>
      </c>
      <c r="D18" s="50">
        <v>2659</v>
      </c>
      <c r="E18" s="50">
        <v>2321</v>
      </c>
      <c r="F18" s="50">
        <v>3066</v>
      </c>
      <c r="G18" s="50">
        <v>4185.8744299999998</v>
      </c>
      <c r="H18" s="50">
        <v>4134.1234300000069</v>
      </c>
      <c r="I18" s="50">
        <v>4939</v>
      </c>
      <c r="J18" s="39">
        <v>5761</v>
      </c>
      <c r="K18" s="51">
        <v>960.14557999999988</v>
      </c>
      <c r="L18" s="52">
        <v>1243.3895600000001</v>
      </c>
      <c r="M18" s="52">
        <v>303.46485999999999</v>
      </c>
      <c r="N18" s="52">
        <v>1627.1234299999996</v>
      </c>
      <c r="O18" s="52">
        <v>1080.13202</v>
      </c>
      <c r="P18" s="52">
        <v>744.72856999999988</v>
      </c>
      <c r="Q18" s="52">
        <v>1945.13941</v>
      </c>
      <c r="R18" s="52">
        <v>1169.0000000000002</v>
      </c>
      <c r="S18" s="36">
        <v>2263</v>
      </c>
      <c r="T18" s="36">
        <v>1025.3556600000002</v>
      </c>
      <c r="U18" s="36">
        <v>793.64433999999994</v>
      </c>
      <c r="V18" s="36">
        <v>1679</v>
      </c>
      <c r="W18" s="37">
        <v>1000.7756400000017</v>
      </c>
      <c r="X18" s="37">
        <v>997.62741081300805</v>
      </c>
      <c r="Y18" s="38">
        <v>990.52075918699188</v>
      </c>
    </row>
    <row r="19" spans="1:25">
      <c r="A19" s="40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24"/>
      <c r="T19" s="24"/>
      <c r="U19" s="24"/>
      <c r="V19" s="24"/>
      <c r="W19" s="24"/>
      <c r="X19" s="24"/>
      <c r="Y19" s="24"/>
    </row>
    <row r="20" spans="1:25" ht="22.5" customHeight="1">
      <c r="A20" s="40"/>
      <c r="B20" s="402" t="s">
        <v>135</v>
      </c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54"/>
      <c r="T20" s="54"/>
      <c r="U20" s="54"/>
      <c r="V20" s="54"/>
      <c r="W20" s="54"/>
      <c r="X20" s="54"/>
      <c r="Y20" s="54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BO30"/>
  <sheetViews>
    <sheetView workbookViewId="0">
      <selection activeCell="BJ27" sqref="BJ27"/>
    </sheetView>
  </sheetViews>
  <sheetFormatPr defaultColWidth="9" defaultRowHeight="14.25" customHeight="1" zeroHeight="1" outlineLevelCol="1"/>
  <cols>
    <col min="1" max="1" width="1.69921875" customWidth="1"/>
    <col min="2" max="2" width="27.09765625" customWidth="1"/>
    <col min="3" max="4" width="9" hidden="1" customWidth="1" outlineLevel="1"/>
    <col min="5" max="5" width="9" customWidth="1" collapsed="1"/>
    <col min="6" max="14" width="9" customWidth="1"/>
    <col min="15" max="18" width="7.59765625" hidden="1" customWidth="1" outlineLevel="1"/>
    <col min="19" max="45" width="7.69921875" hidden="1" customWidth="1" outlineLevel="1"/>
    <col min="46" max="46" width="7.59765625" hidden="1" customWidth="1" outlineLevel="1"/>
    <col min="47" max="47" width="7.59765625" hidden="1" customWidth="1" outlineLevel="1" collapsed="1"/>
    <col min="48" max="48" width="9" hidden="1" customWidth="1" outlineLevel="1"/>
    <col min="49" max="49" width="10.69921875" hidden="1" customWidth="1" outlineLevel="1"/>
    <col min="50" max="50" width="9.59765625" hidden="1" customWidth="1" outlineLevel="1"/>
    <col min="51" max="51" width="7.69921875" customWidth="1" collapsed="1"/>
    <col min="52" max="61" width="7.69921875" customWidth="1"/>
    <col min="62" max="62" width="9" customWidth="1"/>
    <col min="63" max="63" width="5.19921875" customWidth="1"/>
    <col min="64" max="64" width="4.69921875" customWidth="1"/>
    <col min="65" max="66" width="2.09765625" customWidth="1"/>
    <col min="67" max="85" width="9" customWidth="1"/>
  </cols>
  <sheetData>
    <row r="1" spans="1:67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67" ht="13.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67" ht="18.75" customHeight="1">
      <c r="A3" s="40"/>
      <c r="B3" s="414" t="s">
        <v>121</v>
      </c>
      <c r="C3" s="415" t="s">
        <v>146</v>
      </c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7"/>
      <c r="O3" s="111" t="s">
        <v>52</v>
      </c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209" t="s">
        <v>52</v>
      </c>
      <c r="AF3" s="124"/>
      <c r="AG3" s="124"/>
      <c r="AH3" s="124"/>
      <c r="AI3" s="410" t="s">
        <v>52</v>
      </c>
      <c r="AJ3" s="410"/>
      <c r="AK3" s="410"/>
      <c r="AL3" s="410"/>
      <c r="AM3" s="410"/>
      <c r="AN3" s="410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410"/>
      <c r="BF3" s="410"/>
      <c r="BG3" s="410"/>
      <c r="BH3" s="410"/>
      <c r="BI3" s="410"/>
      <c r="BJ3" s="410"/>
    </row>
    <row r="4" spans="1:67" ht="16.8">
      <c r="A4" s="40"/>
      <c r="B4" s="412"/>
      <c r="C4" s="225">
        <v>2013</v>
      </c>
      <c r="D4" s="226">
        <v>2014</v>
      </c>
      <c r="E4" s="226">
        <v>2015</v>
      </c>
      <c r="F4" s="226">
        <v>2016</v>
      </c>
      <c r="G4" s="226">
        <v>2017</v>
      </c>
      <c r="H4" s="226">
        <v>2018</v>
      </c>
      <c r="I4" s="226">
        <v>2019</v>
      </c>
      <c r="J4" s="283" t="s">
        <v>256</v>
      </c>
      <c r="K4" s="353">
        <v>2021</v>
      </c>
      <c r="L4" s="353">
        <v>2022</v>
      </c>
      <c r="M4" s="369">
        <v>2023</v>
      </c>
      <c r="N4" s="227">
        <v>2024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76" t="s">
        <v>26</v>
      </c>
      <c r="Z4" s="8" t="s">
        <v>145</v>
      </c>
      <c r="AA4" s="76" t="s">
        <v>169</v>
      </c>
      <c r="AB4" s="78" t="s">
        <v>170</v>
      </c>
      <c r="AC4" s="81" t="s">
        <v>171</v>
      </c>
      <c r="AD4" s="84" t="s">
        <v>172</v>
      </c>
      <c r="AE4" s="254" t="s">
        <v>175</v>
      </c>
      <c r="AF4" s="255" t="s">
        <v>176</v>
      </c>
      <c r="AG4" s="255" t="s">
        <v>177</v>
      </c>
      <c r="AH4" s="255" t="s">
        <v>179</v>
      </c>
      <c r="AI4" s="255" t="s">
        <v>180</v>
      </c>
      <c r="AJ4" s="255" t="s">
        <v>184</v>
      </c>
      <c r="AK4" s="255" t="s">
        <v>186</v>
      </c>
      <c r="AL4" s="255" t="s">
        <v>188</v>
      </c>
      <c r="AM4" s="255" t="s">
        <v>193</v>
      </c>
      <c r="AN4" s="255" t="s">
        <v>199</v>
      </c>
      <c r="AO4" s="255" t="s">
        <v>200</v>
      </c>
      <c r="AP4" s="230">
        <v>43830</v>
      </c>
      <c r="AQ4" s="230" t="s">
        <v>295</v>
      </c>
      <c r="AR4" s="230" t="s">
        <v>296</v>
      </c>
      <c r="AS4" s="230">
        <v>44104</v>
      </c>
      <c r="AT4" s="194" t="s">
        <v>297</v>
      </c>
      <c r="AU4" s="230" t="s">
        <v>298</v>
      </c>
      <c r="AV4" s="194">
        <v>44377</v>
      </c>
      <c r="AW4" s="194">
        <v>44469</v>
      </c>
      <c r="AX4" s="230">
        <v>44560</v>
      </c>
      <c r="AY4" s="230">
        <v>44651</v>
      </c>
      <c r="AZ4" s="230">
        <v>44742</v>
      </c>
      <c r="BA4" s="230">
        <v>44834</v>
      </c>
      <c r="BB4" s="230">
        <v>44926</v>
      </c>
      <c r="BC4" s="230">
        <v>45016</v>
      </c>
      <c r="BD4" s="230">
        <v>45107</v>
      </c>
      <c r="BE4" s="230">
        <v>45199</v>
      </c>
      <c r="BF4" s="230">
        <v>45291</v>
      </c>
      <c r="BG4" s="194">
        <v>45382</v>
      </c>
      <c r="BH4" s="230">
        <v>45473</v>
      </c>
      <c r="BI4" s="230">
        <v>45565</v>
      </c>
      <c r="BJ4" s="230">
        <v>45657</v>
      </c>
    </row>
    <row r="5" spans="1:67" ht="13.8">
      <c r="A5" s="40"/>
      <c r="B5" s="67" t="s">
        <v>122</v>
      </c>
      <c r="C5" s="11">
        <v>36242</v>
      </c>
      <c r="D5" s="11">
        <v>41967</v>
      </c>
      <c r="E5" s="11">
        <v>39621</v>
      </c>
      <c r="F5" s="11">
        <v>38587</v>
      </c>
      <c r="G5" s="11">
        <v>53194</v>
      </c>
      <c r="H5" s="11">
        <v>44520</v>
      </c>
      <c r="I5" s="11">
        <v>48466</v>
      </c>
      <c r="J5" s="11">
        <v>49676</v>
      </c>
      <c r="K5" s="11">
        <v>57264</v>
      </c>
      <c r="L5" s="11">
        <v>76013</v>
      </c>
      <c r="M5" s="11">
        <v>105360</v>
      </c>
      <c r="N5" s="252">
        <v>103526</v>
      </c>
      <c r="O5" s="11">
        <v>6544</v>
      </c>
      <c r="P5" s="11">
        <v>7785</v>
      </c>
      <c r="Q5" s="11">
        <v>9191</v>
      </c>
      <c r="R5" s="11">
        <v>12721</v>
      </c>
      <c r="S5" s="11">
        <v>9708</v>
      </c>
      <c r="T5" s="11">
        <v>10460</v>
      </c>
      <c r="U5" s="11">
        <v>8733</v>
      </c>
      <c r="V5" s="11">
        <v>13066</v>
      </c>
      <c r="W5" s="11">
        <v>8851</v>
      </c>
      <c r="X5" s="11">
        <v>10063</v>
      </c>
      <c r="Y5" s="11">
        <v>9313</v>
      </c>
      <c r="Z5" s="11">
        <v>11394</v>
      </c>
      <c r="AA5" s="11">
        <v>7558</v>
      </c>
      <c r="AB5" s="11">
        <v>9456</v>
      </c>
      <c r="AC5" s="11">
        <v>8395</v>
      </c>
      <c r="AD5" s="11">
        <v>13178</v>
      </c>
      <c r="AE5" s="229">
        <v>9014</v>
      </c>
      <c r="AF5" s="13">
        <v>11650</v>
      </c>
      <c r="AG5" s="13">
        <v>12183</v>
      </c>
      <c r="AH5" s="13">
        <v>20347</v>
      </c>
      <c r="AI5" s="13">
        <v>9923</v>
      </c>
      <c r="AJ5" s="13">
        <v>11507</v>
      </c>
      <c r="AK5" s="13">
        <v>11149</v>
      </c>
      <c r="AL5" s="13">
        <v>11941</v>
      </c>
      <c r="AM5" s="13">
        <v>10131</v>
      </c>
      <c r="AN5" s="13">
        <v>11545</v>
      </c>
      <c r="AO5" s="13">
        <v>11498</v>
      </c>
      <c r="AP5" s="13">
        <v>15292</v>
      </c>
      <c r="AQ5" s="13">
        <v>11283.76254</v>
      </c>
      <c r="AR5" s="13">
        <v>10220.965989999997</v>
      </c>
      <c r="AS5" s="13">
        <v>12996.271470000003</v>
      </c>
      <c r="AT5" s="13">
        <v>15175</v>
      </c>
      <c r="AU5" s="13">
        <v>12948</v>
      </c>
      <c r="AV5" s="13">
        <v>13242</v>
      </c>
      <c r="AW5" s="91">
        <v>13521</v>
      </c>
      <c r="AX5" s="91">
        <v>17553</v>
      </c>
      <c r="AY5" s="19">
        <f t="shared" ref="AY5:BB5" si="0">SUM(AY6,AY11,AY16:AY27)</f>
        <v>13883</v>
      </c>
      <c r="AZ5" s="19">
        <f t="shared" si="0"/>
        <v>20241</v>
      </c>
      <c r="BA5" s="326">
        <f t="shared" si="0"/>
        <v>18499</v>
      </c>
      <c r="BB5" s="326">
        <f t="shared" si="0"/>
        <v>23390</v>
      </c>
      <c r="BC5" s="326">
        <v>23093</v>
      </c>
      <c r="BD5" s="326">
        <v>28944</v>
      </c>
      <c r="BE5" s="326">
        <v>25169</v>
      </c>
      <c r="BF5" s="326">
        <v>28154</v>
      </c>
      <c r="BG5" s="326">
        <v>26132</v>
      </c>
      <c r="BH5" s="19">
        <v>25889</v>
      </c>
      <c r="BI5" s="19">
        <v>26188</v>
      </c>
      <c r="BJ5" s="247">
        <v>25317</v>
      </c>
      <c r="BK5" s="241"/>
      <c r="BL5" s="241"/>
      <c r="BM5" s="241"/>
      <c r="BN5" s="241"/>
      <c r="BO5" s="314"/>
    </row>
    <row r="6" spans="1:67" ht="13.8">
      <c r="A6" s="40"/>
      <c r="B6" s="68" t="s">
        <v>233</v>
      </c>
      <c r="C6" s="15">
        <v>18754</v>
      </c>
      <c r="D6" s="15">
        <v>19378</v>
      </c>
      <c r="E6" s="15">
        <v>20209</v>
      </c>
      <c r="F6" s="15">
        <v>22161</v>
      </c>
      <c r="G6" s="15">
        <v>32467</v>
      </c>
      <c r="H6" s="15">
        <v>22940</v>
      </c>
      <c r="I6" s="15">
        <v>23755</v>
      </c>
      <c r="J6" s="15">
        <v>27574</v>
      </c>
      <c r="K6" s="15">
        <v>30880</v>
      </c>
      <c r="L6" s="15">
        <v>38279</v>
      </c>
      <c r="M6" s="15">
        <v>44406</v>
      </c>
      <c r="N6" s="16">
        <v>53597</v>
      </c>
      <c r="O6" s="15">
        <v>3717</v>
      </c>
      <c r="P6" s="15">
        <v>4229</v>
      </c>
      <c r="Q6" s="15">
        <v>4878</v>
      </c>
      <c r="R6" s="15">
        <v>5930</v>
      </c>
      <c r="S6" s="15">
        <v>4633</v>
      </c>
      <c r="T6" s="15">
        <v>4698</v>
      </c>
      <c r="U6" s="15">
        <v>4786</v>
      </c>
      <c r="V6" s="15">
        <v>5261</v>
      </c>
      <c r="W6" s="15">
        <v>5059</v>
      </c>
      <c r="X6" s="15">
        <v>4485</v>
      </c>
      <c r="Y6" s="15">
        <v>4734</v>
      </c>
      <c r="Z6" s="15">
        <v>5931</v>
      </c>
      <c r="AA6" s="15">
        <v>4906</v>
      </c>
      <c r="AB6" s="15">
        <v>5153</v>
      </c>
      <c r="AC6" s="15">
        <v>5508</v>
      </c>
      <c r="AD6" s="15">
        <v>6593</v>
      </c>
      <c r="AE6" s="196">
        <v>5042</v>
      </c>
      <c r="AF6" s="15">
        <v>6389</v>
      </c>
      <c r="AG6" s="15">
        <v>7011</v>
      </c>
      <c r="AH6" s="15">
        <v>14025</v>
      </c>
      <c r="AI6" s="15">
        <v>5726</v>
      </c>
      <c r="AJ6" s="15">
        <v>5877</v>
      </c>
      <c r="AK6" s="15">
        <v>5713</v>
      </c>
      <c r="AL6" s="15">
        <v>5624</v>
      </c>
      <c r="AM6" s="15">
        <v>5580</v>
      </c>
      <c r="AN6" s="15">
        <v>5861</v>
      </c>
      <c r="AO6" s="15">
        <v>5974</v>
      </c>
      <c r="AP6" s="15">
        <v>6340</v>
      </c>
      <c r="AQ6" s="17">
        <v>5940</v>
      </c>
      <c r="AR6" s="17">
        <v>6499.8987399999987</v>
      </c>
      <c r="AS6" s="17">
        <v>7285.3012599999984</v>
      </c>
      <c r="AT6" s="17">
        <v>7848.8000000000029</v>
      </c>
      <c r="AU6" s="17">
        <v>7190</v>
      </c>
      <c r="AV6" s="17">
        <v>7620</v>
      </c>
      <c r="AW6" s="17">
        <v>7447.2999999999993</v>
      </c>
      <c r="AX6" s="17">
        <v>8622.7000000000007</v>
      </c>
      <c r="AY6" s="17">
        <v>6839</v>
      </c>
      <c r="AZ6" s="17">
        <v>10566</v>
      </c>
      <c r="BA6" s="17">
        <v>9348</v>
      </c>
      <c r="BB6" s="17">
        <v>11526</v>
      </c>
      <c r="BC6" s="17">
        <v>10465</v>
      </c>
      <c r="BD6" s="17">
        <v>11168</v>
      </c>
      <c r="BE6" s="17">
        <v>11203</v>
      </c>
      <c r="BF6" s="17">
        <v>11570</v>
      </c>
      <c r="BG6" s="17">
        <v>13388</v>
      </c>
      <c r="BH6" s="17">
        <v>13667</v>
      </c>
      <c r="BI6" s="17">
        <v>14068</v>
      </c>
      <c r="BJ6" s="18">
        <v>12474</v>
      </c>
      <c r="BK6" s="241"/>
      <c r="BO6" s="314"/>
    </row>
    <row r="7" spans="1:67" s="72" customFormat="1" ht="14.4">
      <c r="A7" s="71"/>
      <c r="B7" s="69" t="s">
        <v>155</v>
      </c>
      <c r="C7" s="27">
        <v>10908</v>
      </c>
      <c r="D7" s="27">
        <v>11755</v>
      </c>
      <c r="E7" s="27">
        <v>12524</v>
      </c>
      <c r="F7" s="27">
        <v>12395</v>
      </c>
      <c r="G7" s="27">
        <v>15752</v>
      </c>
      <c r="H7" s="27">
        <v>15998</v>
      </c>
      <c r="I7" s="27">
        <v>17881</v>
      </c>
      <c r="J7" s="27">
        <v>21796</v>
      </c>
      <c r="K7" s="27">
        <v>24461</v>
      </c>
      <c r="L7" s="27">
        <v>31549</v>
      </c>
      <c r="M7" s="27">
        <v>37144</v>
      </c>
      <c r="N7" s="253">
        <v>45949</v>
      </c>
      <c r="O7" s="27">
        <v>2391</v>
      </c>
      <c r="P7" s="27">
        <v>2520</v>
      </c>
      <c r="Q7" s="27">
        <v>2923</v>
      </c>
      <c r="R7" s="27">
        <v>3073</v>
      </c>
      <c r="S7" s="27">
        <v>2796</v>
      </c>
      <c r="T7" s="27">
        <v>2997</v>
      </c>
      <c r="U7" s="27">
        <v>2988</v>
      </c>
      <c r="V7" s="27">
        <v>2973</v>
      </c>
      <c r="W7" s="27">
        <v>3147</v>
      </c>
      <c r="X7" s="27">
        <v>2697</v>
      </c>
      <c r="Y7" s="27">
        <v>2920</v>
      </c>
      <c r="Z7" s="27">
        <v>3760</v>
      </c>
      <c r="AA7" s="27">
        <v>2998</v>
      </c>
      <c r="AB7" s="27">
        <v>3343</v>
      </c>
      <c r="AC7" s="27">
        <v>3488</v>
      </c>
      <c r="AD7" s="27">
        <v>2565</v>
      </c>
      <c r="AE7" s="197">
        <v>3250</v>
      </c>
      <c r="AF7" s="27">
        <v>4087</v>
      </c>
      <c r="AG7" s="27">
        <v>4218</v>
      </c>
      <c r="AH7" s="27">
        <v>4196</v>
      </c>
      <c r="AI7" s="27">
        <v>3973</v>
      </c>
      <c r="AJ7" s="27">
        <v>4130</v>
      </c>
      <c r="AK7" s="27">
        <v>3989</v>
      </c>
      <c r="AL7" s="27">
        <v>3906</v>
      </c>
      <c r="AM7" s="27">
        <v>4087</v>
      </c>
      <c r="AN7" s="27">
        <v>4321</v>
      </c>
      <c r="AO7" s="27">
        <v>4552</v>
      </c>
      <c r="AP7" s="27">
        <v>4921</v>
      </c>
      <c r="AQ7" s="28">
        <v>4441</v>
      </c>
      <c r="AR7" s="28">
        <v>4991.6007399999999</v>
      </c>
      <c r="AS7" s="28">
        <v>5875.9992599999987</v>
      </c>
      <c r="AT7" s="28">
        <v>6487.4000000000015</v>
      </c>
      <c r="AU7" s="28">
        <v>5513</v>
      </c>
      <c r="AV7" s="28">
        <v>6095</v>
      </c>
      <c r="AW7" s="28">
        <v>5635.2999999999993</v>
      </c>
      <c r="AX7" s="28">
        <v>7217.7000000000007</v>
      </c>
      <c r="AY7" s="28">
        <v>5344</v>
      </c>
      <c r="AZ7" s="28">
        <v>9032</v>
      </c>
      <c r="BA7" s="28">
        <v>7841</v>
      </c>
      <c r="BB7" s="28">
        <v>9332</v>
      </c>
      <c r="BC7" s="28">
        <v>8519</v>
      </c>
      <c r="BD7" s="28">
        <v>9501</v>
      </c>
      <c r="BE7" s="28">
        <v>9656</v>
      </c>
      <c r="BF7" s="28">
        <v>9468</v>
      </c>
      <c r="BG7" s="28">
        <v>11749</v>
      </c>
      <c r="BH7" s="28">
        <v>11719</v>
      </c>
      <c r="BI7" s="28">
        <v>12024</v>
      </c>
      <c r="BJ7" s="250">
        <v>10457</v>
      </c>
      <c r="BK7" s="241"/>
      <c r="BO7" s="314"/>
    </row>
    <row r="8" spans="1:67" s="72" customFormat="1" ht="14.4">
      <c r="A8" s="71"/>
      <c r="B8" s="69" t="s">
        <v>156</v>
      </c>
      <c r="C8" s="27">
        <v>834</v>
      </c>
      <c r="D8" s="27">
        <v>1139</v>
      </c>
      <c r="E8" s="27">
        <v>1185</v>
      </c>
      <c r="F8" s="27">
        <v>1453</v>
      </c>
      <c r="G8" s="27">
        <v>1091</v>
      </c>
      <c r="H8" s="27">
        <v>1466</v>
      </c>
      <c r="I8" s="27">
        <v>1501</v>
      </c>
      <c r="J8" s="27">
        <v>1562</v>
      </c>
      <c r="K8" s="27">
        <v>1574</v>
      </c>
      <c r="L8" s="27">
        <v>1500</v>
      </c>
      <c r="M8" s="27">
        <v>1670</v>
      </c>
      <c r="N8" s="253">
        <v>1949</v>
      </c>
      <c r="O8" s="27">
        <v>200</v>
      </c>
      <c r="P8" s="27">
        <v>217</v>
      </c>
      <c r="Q8" s="27">
        <v>213</v>
      </c>
      <c r="R8" s="27">
        <v>204</v>
      </c>
      <c r="S8" s="27">
        <v>281</v>
      </c>
      <c r="T8" s="27">
        <v>279</v>
      </c>
      <c r="U8" s="27">
        <v>280</v>
      </c>
      <c r="V8" s="27">
        <v>298</v>
      </c>
      <c r="W8" s="27">
        <v>294</v>
      </c>
      <c r="X8" s="27">
        <v>291</v>
      </c>
      <c r="Y8" s="27">
        <v>298</v>
      </c>
      <c r="Z8" s="27">
        <v>303</v>
      </c>
      <c r="AA8" s="27">
        <v>454</v>
      </c>
      <c r="AB8" s="27">
        <v>301</v>
      </c>
      <c r="AC8" s="27">
        <v>380</v>
      </c>
      <c r="AD8" s="27">
        <v>318</v>
      </c>
      <c r="AE8" s="197">
        <v>263</v>
      </c>
      <c r="AF8" s="27">
        <v>257</v>
      </c>
      <c r="AG8" s="27">
        <v>289</v>
      </c>
      <c r="AH8" s="27">
        <v>282</v>
      </c>
      <c r="AI8" s="27">
        <v>367</v>
      </c>
      <c r="AJ8" s="27">
        <v>374</v>
      </c>
      <c r="AK8" s="27">
        <v>354</v>
      </c>
      <c r="AL8" s="27">
        <v>371</v>
      </c>
      <c r="AM8" s="27">
        <v>382</v>
      </c>
      <c r="AN8" s="27">
        <v>369</v>
      </c>
      <c r="AO8" s="27">
        <v>375</v>
      </c>
      <c r="AP8" s="27">
        <v>375</v>
      </c>
      <c r="AQ8" s="28">
        <v>386</v>
      </c>
      <c r="AR8" s="28">
        <v>392</v>
      </c>
      <c r="AS8" s="28">
        <v>397.59999999999991</v>
      </c>
      <c r="AT8" s="28">
        <v>386.40000000000009</v>
      </c>
      <c r="AU8" s="28">
        <v>398</v>
      </c>
      <c r="AV8" s="28">
        <v>234</v>
      </c>
      <c r="AW8" s="28">
        <v>545</v>
      </c>
      <c r="AX8" s="28">
        <v>397</v>
      </c>
      <c r="AY8" s="28">
        <v>401</v>
      </c>
      <c r="AZ8" s="28">
        <v>404</v>
      </c>
      <c r="BA8" s="28">
        <v>410</v>
      </c>
      <c r="BB8" s="28">
        <v>285</v>
      </c>
      <c r="BC8" s="28">
        <v>432</v>
      </c>
      <c r="BD8" s="28">
        <v>407</v>
      </c>
      <c r="BE8" s="28">
        <v>397</v>
      </c>
      <c r="BF8" s="28">
        <v>434</v>
      </c>
      <c r="BG8" s="28">
        <v>296</v>
      </c>
      <c r="BH8" s="28">
        <v>574</v>
      </c>
      <c r="BI8" s="28">
        <v>437</v>
      </c>
      <c r="BJ8" s="250">
        <v>642</v>
      </c>
      <c r="BK8" s="241"/>
      <c r="BO8" s="314"/>
    </row>
    <row r="9" spans="1:67" s="72" customFormat="1" ht="14.4">
      <c r="A9" s="71"/>
      <c r="B9" s="69" t="s">
        <v>125</v>
      </c>
      <c r="C9" s="27">
        <v>5851</v>
      </c>
      <c r="D9" s="27">
        <v>5827</v>
      </c>
      <c r="E9" s="27">
        <v>5704</v>
      </c>
      <c r="F9" s="27">
        <v>5924</v>
      </c>
      <c r="G9" s="27">
        <v>5242</v>
      </c>
      <c r="H9" s="27">
        <v>5102</v>
      </c>
      <c r="I9" s="27">
        <v>3986</v>
      </c>
      <c r="J9" s="27">
        <v>3952</v>
      </c>
      <c r="K9" s="27">
        <v>4061</v>
      </c>
      <c r="L9" s="27">
        <v>3767</v>
      </c>
      <c r="M9" s="27">
        <v>3949</v>
      </c>
      <c r="N9" s="253">
        <v>4920</v>
      </c>
      <c r="O9" s="27">
        <v>1095</v>
      </c>
      <c r="P9" s="27">
        <v>1430</v>
      </c>
      <c r="Q9" s="27">
        <v>1673</v>
      </c>
      <c r="R9" s="27">
        <v>1652</v>
      </c>
      <c r="S9" s="27">
        <v>1485</v>
      </c>
      <c r="T9" s="27">
        <v>1375</v>
      </c>
      <c r="U9" s="27">
        <v>1443</v>
      </c>
      <c r="V9" s="27">
        <v>1524</v>
      </c>
      <c r="W9" s="27">
        <v>1468</v>
      </c>
      <c r="X9" s="27">
        <v>1444</v>
      </c>
      <c r="Y9" s="27">
        <v>1406</v>
      </c>
      <c r="Z9" s="27">
        <v>1386</v>
      </c>
      <c r="AA9" s="27">
        <v>1424</v>
      </c>
      <c r="AB9" s="27">
        <v>1447</v>
      </c>
      <c r="AC9" s="27">
        <v>1593</v>
      </c>
      <c r="AD9" s="27">
        <v>1460</v>
      </c>
      <c r="AE9" s="197">
        <v>1439</v>
      </c>
      <c r="AF9" s="27">
        <v>1288</v>
      </c>
      <c r="AG9" s="27">
        <v>1208</v>
      </c>
      <c r="AH9" s="27">
        <v>1306</v>
      </c>
      <c r="AI9" s="27">
        <v>1318</v>
      </c>
      <c r="AJ9" s="27">
        <v>1286</v>
      </c>
      <c r="AK9" s="27">
        <v>1272</v>
      </c>
      <c r="AL9" s="27">
        <v>1227</v>
      </c>
      <c r="AM9" s="27">
        <v>1055</v>
      </c>
      <c r="AN9" s="27">
        <v>1056</v>
      </c>
      <c r="AO9" s="27">
        <v>982</v>
      </c>
      <c r="AP9" s="27">
        <v>893</v>
      </c>
      <c r="AQ9" s="28">
        <v>962</v>
      </c>
      <c r="AR9" s="28">
        <v>892.9079999999999</v>
      </c>
      <c r="AS9" s="28">
        <v>1099.0920000000001</v>
      </c>
      <c r="AT9" s="28">
        <v>998</v>
      </c>
      <c r="AU9" s="28">
        <v>1018</v>
      </c>
      <c r="AV9" s="28">
        <v>1006</v>
      </c>
      <c r="AW9" s="28">
        <v>957</v>
      </c>
      <c r="AX9" s="28">
        <v>1080</v>
      </c>
      <c r="AY9" s="28">
        <v>819</v>
      </c>
      <c r="AZ9" s="28">
        <v>1068</v>
      </c>
      <c r="BA9" s="28">
        <v>861</v>
      </c>
      <c r="BB9" s="28">
        <v>1019</v>
      </c>
      <c r="BC9" s="28">
        <v>969</v>
      </c>
      <c r="BD9" s="28">
        <v>1099</v>
      </c>
      <c r="BE9" s="28">
        <v>947</v>
      </c>
      <c r="BF9" s="28">
        <v>934</v>
      </c>
      <c r="BG9" s="28">
        <v>1152</v>
      </c>
      <c r="BH9" s="28">
        <v>1113</v>
      </c>
      <c r="BI9" s="28">
        <v>1420</v>
      </c>
      <c r="BJ9" s="250">
        <v>1235</v>
      </c>
      <c r="BK9" s="241"/>
      <c r="BO9" s="314"/>
    </row>
    <row r="10" spans="1:67" s="72" customFormat="1" ht="14.4">
      <c r="A10" s="71"/>
      <c r="B10" s="69" t="s">
        <v>127</v>
      </c>
      <c r="C10" s="27">
        <v>1160</v>
      </c>
      <c r="D10" s="27">
        <v>657</v>
      </c>
      <c r="E10" s="27">
        <v>796</v>
      </c>
      <c r="F10" s="27">
        <v>2389</v>
      </c>
      <c r="G10" s="27">
        <v>10382</v>
      </c>
      <c r="H10" s="27">
        <v>374</v>
      </c>
      <c r="I10" s="27">
        <v>387</v>
      </c>
      <c r="J10" s="27">
        <v>264</v>
      </c>
      <c r="K10" s="27">
        <v>784</v>
      </c>
      <c r="L10" s="27">
        <v>1463</v>
      </c>
      <c r="M10" s="27">
        <v>1643</v>
      </c>
      <c r="N10" s="253">
        <v>779</v>
      </c>
      <c r="O10" s="27">
        <v>30</v>
      </c>
      <c r="P10" s="27">
        <v>62</v>
      </c>
      <c r="Q10" s="27">
        <v>68</v>
      </c>
      <c r="R10" s="27">
        <v>1000</v>
      </c>
      <c r="S10" s="27">
        <v>70</v>
      </c>
      <c r="T10" s="27">
        <v>47</v>
      </c>
      <c r="U10" s="27">
        <v>75</v>
      </c>
      <c r="V10" s="27">
        <v>466</v>
      </c>
      <c r="W10" s="27">
        <v>150</v>
      </c>
      <c r="X10" s="27">
        <v>53</v>
      </c>
      <c r="Y10" s="27">
        <v>110</v>
      </c>
      <c r="Z10" s="27">
        <v>482</v>
      </c>
      <c r="AA10" s="27">
        <v>30</v>
      </c>
      <c r="AB10" s="27">
        <v>62</v>
      </c>
      <c r="AC10" s="27">
        <v>47</v>
      </c>
      <c r="AD10" s="27">
        <v>2250</v>
      </c>
      <c r="AE10" s="197">
        <v>90</v>
      </c>
      <c r="AF10" s="27">
        <v>757</v>
      </c>
      <c r="AG10" s="27">
        <v>1295</v>
      </c>
      <c r="AH10" s="27">
        <v>8240</v>
      </c>
      <c r="AI10" s="27">
        <v>68</v>
      </c>
      <c r="AJ10" s="27">
        <v>87</v>
      </c>
      <c r="AK10" s="27">
        <v>98</v>
      </c>
      <c r="AL10" s="27">
        <v>121</v>
      </c>
      <c r="AM10" s="27">
        <v>56</v>
      </c>
      <c r="AN10" s="27">
        <v>116</v>
      </c>
      <c r="AO10" s="27">
        <v>64</v>
      </c>
      <c r="AP10" s="27">
        <v>151</v>
      </c>
      <c r="AQ10" s="28">
        <v>151</v>
      </c>
      <c r="AR10" s="28">
        <v>223.39</v>
      </c>
      <c r="AS10" s="28">
        <v>-87.389999999999986</v>
      </c>
      <c r="AT10" s="28">
        <v>-23</v>
      </c>
      <c r="AU10" s="28">
        <v>261</v>
      </c>
      <c r="AV10" s="28">
        <v>285</v>
      </c>
      <c r="AW10" s="28">
        <v>310</v>
      </c>
      <c r="AX10" s="28">
        <v>-72</v>
      </c>
      <c r="AY10" s="28">
        <v>275</v>
      </c>
      <c r="AZ10" s="28">
        <v>62</v>
      </c>
      <c r="BA10" s="28">
        <v>236</v>
      </c>
      <c r="BB10" s="28">
        <v>890</v>
      </c>
      <c r="BC10" s="28">
        <v>545</v>
      </c>
      <c r="BD10" s="28">
        <v>161</v>
      </c>
      <c r="BE10" s="28">
        <v>203</v>
      </c>
      <c r="BF10" s="28">
        <v>734</v>
      </c>
      <c r="BG10" s="28">
        <v>191</v>
      </c>
      <c r="BH10" s="28">
        <v>261</v>
      </c>
      <c r="BI10" s="28">
        <v>187</v>
      </c>
      <c r="BJ10" s="250">
        <v>140</v>
      </c>
      <c r="BK10" s="241"/>
      <c r="BO10" s="314"/>
    </row>
    <row r="11" spans="1:67" ht="20.25" customHeight="1">
      <c r="A11" s="40"/>
      <c r="B11" s="68" t="s">
        <v>234</v>
      </c>
      <c r="C11" s="15">
        <v>3408</v>
      </c>
      <c r="D11" s="15">
        <v>3695</v>
      </c>
      <c r="E11" s="15">
        <v>2749</v>
      </c>
      <c r="F11" s="15">
        <v>2860</v>
      </c>
      <c r="G11" s="15">
        <v>3325</v>
      </c>
      <c r="H11" s="15">
        <v>3355</v>
      </c>
      <c r="I11" s="15">
        <v>3498</v>
      </c>
      <c r="J11" s="15">
        <v>3834</v>
      </c>
      <c r="K11" s="15">
        <v>4163</v>
      </c>
      <c r="L11" s="15">
        <v>4412</v>
      </c>
      <c r="M11" s="15">
        <v>4905</v>
      </c>
      <c r="N11" s="16">
        <v>5324</v>
      </c>
      <c r="O11" s="15">
        <v>626</v>
      </c>
      <c r="P11" s="15">
        <v>938</v>
      </c>
      <c r="Q11" s="15">
        <v>917</v>
      </c>
      <c r="R11" s="15">
        <v>927</v>
      </c>
      <c r="S11" s="15">
        <v>624</v>
      </c>
      <c r="T11" s="15">
        <v>827</v>
      </c>
      <c r="U11" s="15">
        <v>776</v>
      </c>
      <c r="V11" s="15">
        <v>1469</v>
      </c>
      <c r="W11" s="15">
        <v>590</v>
      </c>
      <c r="X11" s="15">
        <v>607</v>
      </c>
      <c r="Y11" s="15">
        <v>796</v>
      </c>
      <c r="Z11" s="15">
        <v>756</v>
      </c>
      <c r="AA11" s="15">
        <v>511</v>
      </c>
      <c r="AB11" s="15">
        <v>672</v>
      </c>
      <c r="AC11" s="15">
        <v>811</v>
      </c>
      <c r="AD11" s="15">
        <v>866</v>
      </c>
      <c r="AE11" s="196">
        <v>694</v>
      </c>
      <c r="AF11" s="15">
        <v>917</v>
      </c>
      <c r="AG11" s="15">
        <v>766</v>
      </c>
      <c r="AH11" s="15">
        <v>948</v>
      </c>
      <c r="AI11" s="15">
        <v>683</v>
      </c>
      <c r="AJ11" s="15">
        <v>761</v>
      </c>
      <c r="AK11" s="15">
        <v>841</v>
      </c>
      <c r="AL11" s="15">
        <v>1071</v>
      </c>
      <c r="AM11" s="15">
        <v>728</v>
      </c>
      <c r="AN11" s="15">
        <v>768</v>
      </c>
      <c r="AO11" s="15">
        <v>968</v>
      </c>
      <c r="AP11" s="15">
        <v>1034</v>
      </c>
      <c r="AQ11" s="17">
        <v>821</v>
      </c>
      <c r="AR11" s="17">
        <v>913.17128000000002</v>
      </c>
      <c r="AS11" s="17">
        <v>925.82871999999998</v>
      </c>
      <c r="AT11" s="17">
        <v>1174</v>
      </c>
      <c r="AU11" s="17">
        <v>897</v>
      </c>
      <c r="AV11" s="17">
        <v>943</v>
      </c>
      <c r="AW11" s="17">
        <v>1050</v>
      </c>
      <c r="AX11" s="17">
        <v>1273</v>
      </c>
      <c r="AY11" s="17">
        <f>SUM(AY12:AY15)</f>
        <v>907</v>
      </c>
      <c r="AZ11" s="17">
        <f>SUM(AZ12:AZ15)</f>
        <v>1022</v>
      </c>
      <c r="BA11" s="17">
        <f>SUM(BA12:BA15)</f>
        <v>1103</v>
      </c>
      <c r="BB11" s="17">
        <f>SUM(BB12:BB15)</f>
        <v>1380</v>
      </c>
      <c r="BC11" s="17">
        <v>934</v>
      </c>
      <c r="BD11" s="17">
        <v>1315</v>
      </c>
      <c r="BE11" s="17">
        <v>1176</v>
      </c>
      <c r="BF11" s="17">
        <v>1480</v>
      </c>
      <c r="BG11" s="17">
        <v>1083</v>
      </c>
      <c r="BH11" s="17">
        <v>1308</v>
      </c>
      <c r="BI11" s="17">
        <v>1351</v>
      </c>
      <c r="BJ11" s="18">
        <v>1582</v>
      </c>
      <c r="BK11" s="241"/>
      <c r="BO11" s="314"/>
    </row>
    <row r="12" spans="1:67" s="72" customFormat="1" ht="14.4">
      <c r="A12" s="71"/>
      <c r="B12" s="69" t="s">
        <v>157</v>
      </c>
      <c r="C12" s="27">
        <v>1163</v>
      </c>
      <c r="D12" s="27">
        <v>1425</v>
      </c>
      <c r="E12" s="27">
        <v>938</v>
      </c>
      <c r="F12" s="27">
        <v>1038</v>
      </c>
      <c r="G12" s="27">
        <v>1012</v>
      </c>
      <c r="H12" s="27">
        <v>1026</v>
      </c>
      <c r="I12" s="27">
        <v>901</v>
      </c>
      <c r="J12" s="27">
        <v>878</v>
      </c>
      <c r="K12" s="27">
        <v>1026</v>
      </c>
      <c r="L12" s="27">
        <v>1182</v>
      </c>
      <c r="M12" s="27">
        <v>1110</v>
      </c>
      <c r="N12" s="253">
        <v>1264</v>
      </c>
      <c r="O12" s="27">
        <v>115</v>
      </c>
      <c r="P12" s="27">
        <v>392</v>
      </c>
      <c r="Q12" s="27">
        <v>316</v>
      </c>
      <c r="R12" s="27">
        <v>340</v>
      </c>
      <c r="S12" s="27">
        <v>106</v>
      </c>
      <c r="T12" s="27">
        <v>222</v>
      </c>
      <c r="U12" s="27">
        <v>217</v>
      </c>
      <c r="V12" s="27">
        <v>880</v>
      </c>
      <c r="W12" s="27">
        <v>156</v>
      </c>
      <c r="X12" s="27">
        <v>150</v>
      </c>
      <c r="Y12" s="27">
        <v>337</v>
      </c>
      <c r="Z12" s="27">
        <v>295</v>
      </c>
      <c r="AA12" s="27">
        <v>81</v>
      </c>
      <c r="AB12" s="27">
        <v>213</v>
      </c>
      <c r="AC12" s="27">
        <v>343</v>
      </c>
      <c r="AD12" s="27">
        <v>401</v>
      </c>
      <c r="AE12" s="197">
        <v>132</v>
      </c>
      <c r="AF12" s="27">
        <v>325</v>
      </c>
      <c r="AG12" s="27">
        <v>180</v>
      </c>
      <c r="AH12" s="27">
        <v>375</v>
      </c>
      <c r="AI12" s="27">
        <v>111</v>
      </c>
      <c r="AJ12" s="27">
        <v>164</v>
      </c>
      <c r="AK12" s="27">
        <v>283</v>
      </c>
      <c r="AL12" s="27">
        <v>467</v>
      </c>
      <c r="AM12" s="27">
        <v>91</v>
      </c>
      <c r="AN12" s="27">
        <v>137</v>
      </c>
      <c r="AO12" s="27">
        <v>322</v>
      </c>
      <c r="AP12" s="27">
        <v>351</v>
      </c>
      <c r="AQ12" s="28">
        <v>57</v>
      </c>
      <c r="AR12" s="28">
        <v>230.17779999999999</v>
      </c>
      <c r="AS12" s="28">
        <v>187.82220000000001</v>
      </c>
      <c r="AT12" s="28">
        <v>403</v>
      </c>
      <c r="AU12" s="28">
        <v>114</v>
      </c>
      <c r="AV12" s="28">
        <v>150</v>
      </c>
      <c r="AW12" s="28">
        <v>262</v>
      </c>
      <c r="AX12" s="28">
        <v>500</v>
      </c>
      <c r="AY12" s="28">
        <v>108</v>
      </c>
      <c r="AZ12" s="28">
        <v>214</v>
      </c>
      <c r="BA12" s="28">
        <v>305</v>
      </c>
      <c r="BB12" s="28">
        <v>555</v>
      </c>
      <c r="BC12" s="28">
        <v>129</v>
      </c>
      <c r="BD12" s="28">
        <v>270</v>
      </c>
      <c r="BE12" s="28">
        <v>239</v>
      </c>
      <c r="BF12" s="28">
        <v>472</v>
      </c>
      <c r="BG12" s="28">
        <v>103</v>
      </c>
      <c r="BH12" s="28">
        <v>281</v>
      </c>
      <c r="BI12" s="28">
        <v>338</v>
      </c>
      <c r="BJ12" s="250">
        <v>542</v>
      </c>
      <c r="BK12" s="241"/>
      <c r="BO12" s="314"/>
    </row>
    <row r="13" spans="1:67" s="72" customFormat="1" ht="14.4">
      <c r="A13" s="71"/>
      <c r="B13" s="69" t="s">
        <v>124</v>
      </c>
      <c r="C13" s="27">
        <v>1091</v>
      </c>
      <c r="D13" s="27">
        <v>1137</v>
      </c>
      <c r="E13" s="27">
        <v>820</v>
      </c>
      <c r="F13" s="27">
        <v>904</v>
      </c>
      <c r="G13" s="27">
        <v>1396</v>
      </c>
      <c r="H13" s="27">
        <v>1412</v>
      </c>
      <c r="I13" s="27">
        <v>1570</v>
      </c>
      <c r="J13" s="27">
        <v>1881</v>
      </c>
      <c r="K13" s="27">
        <v>2022</v>
      </c>
      <c r="L13" s="27">
        <v>2085</v>
      </c>
      <c r="M13" s="27">
        <v>2469</v>
      </c>
      <c r="N13" s="253">
        <v>2913</v>
      </c>
      <c r="O13" s="27">
        <v>277</v>
      </c>
      <c r="P13" s="27">
        <v>266</v>
      </c>
      <c r="Q13" s="27">
        <v>279</v>
      </c>
      <c r="R13" s="27">
        <v>269</v>
      </c>
      <c r="S13" s="27">
        <v>263</v>
      </c>
      <c r="T13" s="27">
        <v>286</v>
      </c>
      <c r="U13" s="27">
        <v>287</v>
      </c>
      <c r="V13" s="27">
        <v>301</v>
      </c>
      <c r="W13" s="27">
        <v>199</v>
      </c>
      <c r="X13" s="27">
        <v>213</v>
      </c>
      <c r="Y13" s="27">
        <v>198</v>
      </c>
      <c r="Z13" s="27">
        <v>210</v>
      </c>
      <c r="AA13" s="27">
        <v>198</v>
      </c>
      <c r="AB13" s="27">
        <v>230</v>
      </c>
      <c r="AC13" s="27">
        <v>234</v>
      </c>
      <c r="AD13" s="27">
        <v>242</v>
      </c>
      <c r="AE13" s="197">
        <v>323</v>
      </c>
      <c r="AF13" s="27">
        <v>353</v>
      </c>
      <c r="AG13" s="27">
        <v>366</v>
      </c>
      <c r="AH13" s="27">
        <v>354</v>
      </c>
      <c r="AI13" s="27">
        <v>351</v>
      </c>
      <c r="AJ13" s="27">
        <v>362</v>
      </c>
      <c r="AK13" s="27">
        <v>323</v>
      </c>
      <c r="AL13" s="27">
        <v>376</v>
      </c>
      <c r="AM13" s="27">
        <v>391</v>
      </c>
      <c r="AN13" s="27">
        <v>395</v>
      </c>
      <c r="AO13" s="27">
        <v>392</v>
      </c>
      <c r="AP13" s="27">
        <v>392</v>
      </c>
      <c r="AQ13" s="28">
        <v>456</v>
      </c>
      <c r="AR13" s="28">
        <v>469.96669999999995</v>
      </c>
      <c r="AS13" s="28">
        <v>468.03330000000005</v>
      </c>
      <c r="AT13" s="28">
        <v>487</v>
      </c>
      <c r="AU13" s="28">
        <v>509</v>
      </c>
      <c r="AV13" s="28">
        <v>509</v>
      </c>
      <c r="AW13" s="28">
        <v>515</v>
      </c>
      <c r="AX13" s="28">
        <v>489</v>
      </c>
      <c r="AY13" s="28">
        <v>509</v>
      </c>
      <c r="AZ13" s="28">
        <v>513</v>
      </c>
      <c r="BA13" s="28">
        <v>519</v>
      </c>
      <c r="BB13" s="28">
        <v>544</v>
      </c>
      <c r="BC13" s="28">
        <v>492</v>
      </c>
      <c r="BD13" s="28">
        <v>733</v>
      </c>
      <c r="BE13" s="28">
        <v>614</v>
      </c>
      <c r="BF13" s="28">
        <v>630</v>
      </c>
      <c r="BG13" s="28">
        <v>737</v>
      </c>
      <c r="BH13" s="28">
        <v>723</v>
      </c>
      <c r="BI13" s="28">
        <v>721</v>
      </c>
      <c r="BJ13" s="250">
        <v>732</v>
      </c>
      <c r="BK13" s="241"/>
      <c r="BO13" s="314"/>
    </row>
    <row r="14" spans="1:67" s="72" customFormat="1" ht="14.4">
      <c r="A14" s="71"/>
      <c r="B14" s="69" t="s">
        <v>132</v>
      </c>
      <c r="C14" s="27">
        <v>409</v>
      </c>
      <c r="D14" s="27">
        <v>467</v>
      </c>
      <c r="E14" s="27">
        <v>483</v>
      </c>
      <c r="F14" s="27">
        <v>495</v>
      </c>
      <c r="G14" s="27">
        <v>528</v>
      </c>
      <c r="H14" s="27">
        <v>533</v>
      </c>
      <c r="I14" s="27">
        <v>662</v>
      </c>
      <c r="J14" s="27">
        <v>815</v>
      </c>
      <c r="K14" s="27">
        <v>803</v>
      </c>
      <c r="L14" s="27">
        <v>818</v>
      </c>
      <c r="M14" s="27">
        <v>953</v>
      </c>
      <c r="N14" s="253">
        <v>892</v>
      </c>
      <c r="O14" s="27">
        <v>89</v>
      </c>
      <c r="P14" s="27">
        <v>83</v>
      </c>
      <c r="Q14" s="27">
        <v>101</v>
      </c>
      <c r="R14" s="27">
        <v>136</v>
      </c>
      <c r="S14" s="27">
        <v>78</v>
      </c>
      <c r="T14" s="27">
        <v>145</v>
      </c>
      <c r="U14" s="27">
        <v>117</v>
      </c>
      <c r="V14" s="27">
        <v>127</v>
      </c>
      <c r="W14" s="27">
        <v>117</v>
      </c>
      <c r="X14" s="27">
        <v>117</v>
      </c>
      <c r="Y14" s="27">
        <v>131</v>
      </c>
      <c r="Z14" s="27">
        <v>118</v>
      </c>
      <c r="AA14" s="27">
        <v>121</v>
      </c>
      <c r="AB14" s="27">
        <v>119</v>
      </c>
      <c r="AC14" s="27">
        <v>132</v>
      </c>
      <c r="AD14" s="27">
        <v>123</v>
      </c>
      <c r="AE14" s="197">
        <v>144</v>
      </c>
      <c r="AF14" s="27">
        <v>142</v>
      </c>
      <c r="AG14" s="27">
        <v>122</v>
      </c>
      <c r="AH14" s="27">
        <v>120</v>
      </c>
      <c r="AI14" s="27">
        <v>129</v>
      </c>
      <c r="AJ14" s="27">
        <v>135</v>
      </c>
      <c r="AK14" s="27">
        <v>129</v>
      </c>
      <c r="AL14" s="27">
        <v>141</v>
      </c>
      <c r="AM14" s="27">
        <v>163</v>
      </c>
      <c r="AN14" s="27">
        <v>162</v>
      </c>
      <c r="AO14" s="27">
        <v>165</v>
      </c>
      <c r="AP14" s="27">
        <v>172</v>
      </c>
      <c r="AQ14" s="28">
        <v>266</v>
      </c>
      <c r="AR14" s="28">
        <v>123.22735</v>
      </c>
      <c r="AS14" s="28">
        <v>197.77265</v>
      </c>
      <c r="AT14" s="28">
        <v>228</v>
      </c>
      <c r="AU14" s="28">
        <v>200</v>
      </c>
      <c r="AV14" s="28">
        <v>199</v>
      </c>
      <c r="AW14" s="28">
        <v>199</v>
      </c>
      <c r="AX14" s="28">
        <v>205</v>
      </c>
      <c r="AY14" s="28">
        <v>200</v>
      </c>
      <c r="AZ14" s="28">
        <v>213</v>
      </c>
      <c r="BA14" s="28">
        <v>200</v>
      </c>
      <c r="BB14" s="28">
        <v>205</v>
      </c>
      <c r="BC14" s="28">
        <v>241</v>
      </c>
      <c r="BD14" s="28">
        <v>228</v>
      </c>
      <c r="BE14" s="28">
        <v>247</v>
      </c>
      <c r="BF14" s="28">
        <v>237</v>
      </c>
      <c r="BG14" s="28">
        <v>217</v>
      </c>
      <c r="BH14" s="28">
        <v>224</v>
      </c>
      <c r="BI14" s="28">
        <v>219</v>
      </c>
      <c r="BJ14" s="250">
        <v>232</v>
      </c>
      <c r="BK14" s="241"/>
      <c r="BO14" s="314"/>
    </row>
    <row r="15" spans="1:67" s="72" customFormat="1" ht="14.4">
      <c r="A15" s="71"/>
      <c r="B15" s="69" t="s">
        <v>158</v>
      </c>
      <c r="C15" s="27">
        <v>745</v>
      </c>
      <c r="D15" s="27">
        <v>667</v>
      </c>
      <c r="E15" s="27">
        <v>508</v>
      </c>
      <c r="F15" s="27">
        <v>423</v>
      </c>
      <c r="G15" s="27">
        <v>389</v>
      </c>
      <c r="H15" s="27">
        <v>384</v>
      </c>
      <c r="I15" s="27">
        <v>365</v>
      </c>
      <c r="J15" s="27">
        <v>260</v>
      </c>
      <c r="K15" s="27">
        <v>312</v>
      </c>
      <c r="L15" s="27">
        <v>327</v>
      </c>
      <c r="M15" s="27">
        <v>373</v>
      </c>
      <c r="N15" s="253">
        <v>255</v>
      </c>
      <c r="O15" s="27">
        <v>145</v>
      </c>
      <c r="P15" s="27">
        <v>197</v>
      </c>
      <c r="Q15" s="27">
        <v>221</v>
      </c>
      <c r="R15" s="27">
        <v>182</v>
      </c>
      <c r="S15" s="27">
        <v>177</v>
      </c>
      <c r="T15" s="27">
        <v>174</v>
      </c>
      <c r="U15" s="27">
        <v>155</v>
      </c>
      <c r="V15" s="27">
        <v>161</v>
      </c>
      <c r="W15" s="27">
        <v>117</v>
      </c>
      <c r="X15" s="27">
        <v>127</v>
      </c>
      <c r="Y15" s="27">
        <v>131</v>
      </c>
      <c r="Z15" s="27">
        <v>133</v>
      </c>
      <c r="AA15" s="27">
        <v>111</v>
      </c>
      <c r="AB15" s="27">
        <v>110</v>
      </c>
      <c r="AC15" s="27">
        <v>102</v>
      </c>
      <c r="AD15" s="27">
        <v>100</v>
      </c>
      <c r="AE15" s="197">
        <v>95</v>
      </c>
      <c r="AF15" s="27">
        <v>96</v>
      </c>
      <c r="AG15" s="27">
        <v>98</v>
      </c>
      <c r="AH15" s="27">
        <v>100</v>
      </c>
      <c r="AI15" s="27">
        <v>92</v>
      </c>
      <c r="AJ15" s="27">
        <v>100</v>
      </c>
      <c r="AK15" s="27">
        <v>105</v>
      </c>
      <c r="AL15" s="27">
        <v>87</v>
      </c>
      <c r="AM15" s="27">
        <v>83</v>
      </c>
      <c r="AN15" s="27">
        <v>74</v>
      </c>
      <c r="AO15" s="27">
        <v>89</v>
      </c>
      <c r="AP15" s="27">
        <v>119</v>
      </c>
      <c r="AQ15" s="28">
        <v>42</v>
      </c>
      <c r="AR15" s="28">
        <v>89.799430000000001</v>
      </c>
      <c r="AS15" s="28">
        <v>72.200569999999999</v>
      </c>
      <c r="AT15" s="28">
        <v>56</v>
      </c>
      <c r="AU15" s="28">
        <v>77</v>
      </c>
      <c r="AV15" s="28">
        <v>82</v>
      </c>
      <c r="AW15" s="28">
        <v>74</v>
      </c>
      <c r="AX15" s="28">
        <v>79</v>
      </c>
      <c r="AY15" s="28">
        <v>90</v>
      </c>
      <c r="AZ15" s="28">
        <v>82</v>
      </c>
      <c r="BA15" s="28">
        <v>79</v>
      </c>
      <c r="BB15" s="28">
        <v>76</v>
      </c>
      <c r="BC15" s="28">
        <v>72</v>
      </c>
      <c r="BD15" s="28">
        <v>84</v>
      </c>
      <c r="BE15" s="28">
        <v>76</v>
      </c>
      <c r="BF15" s="28">
        <v>141</v>
      </c>
      <c r="BG15" s="28">
        <v>26</v>
      </c>
      <c r="BH15" s="28">
        <v>80</v>
      </c>
      <c r="BI15" s="28">
        <v>73</v>
      </c>
      <c r="BJ15" s="250">
        <v>76</v>
      </c>
      <c r="BK15" s="241"/>
      <c r="BO15" s="314"/>
    </row>
    <row r="16" spans="1:67" s="187" customFormat="1" ht="15.6">
      <c r="A16" s="40"/>
      <c r="B16" s="68" t="s">
        <v>173</v>
      </c>
      <c r="C16" s="15">
        <v>0</v>
      </c>
      <c r="D16" s="15">
        <v>0</v>
      </c>
      <c r="E16" s="15">
        <v>0</v>
      </c>
      <c r="F16" s="15">
        <v>399</v>
      </c>
      <c r="G16" s="15">
        <v>2003</v>
      </c>
      <c r="H16" s="15">
        <v>1857</v>
      </c>
      <c r="I16" s="15">
        <v>1272</v>
      </c>
      <c r="J16" s="15">
        <v>1275</v>
      </c>
      <c r="K16" s="15">
        <v>0</v>
      </c>
      <c r="L16" s="15">
        <v>819</v>
      </c>
      <c r="M16" s="15">
        <v>1037</v>
      </c>
      <c r="N16" s="16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399</v>
      </c>
      <c r="AE16" s="196">
        <v>383</v>
      </c>
      <c r="AF16" s="15">
        <v>616</v>
      </c>
      <c r="AG16" s="15">
        <v>440</v>
      </c>
      <c r="AH16" s="15">
        <v>564</v>
      </c>
      <c r="AI16" s="15">
        <v>462</v>
      </c>
      <c r="AJ16" s="15">
        <v>426</v>
      </c>
      <c r="AK16" s="15">
        <v>793</v>
      </c>
      <c r="AL16" s="15">
        <v>176</v>
      </c>
      <c r="AM16" s="15">
        <v>424</v>
      </c>
      <c r="AN16" s="15">
        <v>351</v>
      </c>
      <c r="AO16" s="15">
        <v>-608</v>
      </c>
      <c r="AP16" s="27">
        <v>1105</v>
      </c>
      <c r="AQ16" s="28">
        <v>684.75325999999995</v>
      </c>
      <c r="AR16" s="28">
        <v>-190.83483999999999</v>
      </c>
      <c r="AS16" s="28">
        <v>703.08158000000003</v>
      </c>
      <c r="AT16" s="28">
        <v>78</v>
      </c>
      <c r="AU16" s="28">
        <v>0</v>
      </c>
      <c r="AV16" s="17">
        <v>0</v>
      </c>
      <c r="AW16" s="17">
        <v>0</v>
      </c>
      <c r="AX16" s="17">
        <v>0</v>
      </c>
      <c r="AY16" s="17">
        <v>211</v>
      </c>
      <c r="AZ16" s="17">
        <v>1218</v>
      </c>
      <c r="BA16" s="17">
        <v>-70</v>
      </c>
      <c r="BB16" s="17">
        <v>-540</v>
      </c>
      <c r="BC16" s="17">
        <v>387</v>
      </c>
      <c r="BD16" s="17">
        <v>220</v>
      </c>
      <c r="BE16" s="17">
        <v>-24</v>
      </c>
      <c r="BF16" s="17">
        <v>454</v>
      </c>
      <c r="BG16" s="17">
        <v>303</v>
      </c>
      <c r="BH16" s="17">
        <v>171</v>
      </c>
      <c r="BI16" s="17">
        <v>219</v>
      </c>
      <c r="BJ16" s="18">
        <v>-693</v>
      </c>
      <c r="BK16" s="241"/>
      <c r="BO16" s="314"/>
    </row>
    <row r="17" spans="1:67" ht="13.8">
      <c r="A17" s="40"/>
      <c r="B17" s="68" t="s">
        <v>159</v>
      </c>
      <c r="C17" s="15">
        <v>454</v>
      </c>
      <c r="D17" s="15">
        <v>503</v>
      </c>
      <c r="E17" s="15">
        <v>437</v>
      </c>
      <c r="F17" s="15">
        <v>527</v>
      </c>
      <c r="G17" s="15">
        <v>659</v>
      </c>
      <c r="H17" s="15">
        <v>711</v>
      </c>
      <c r="I17" s="15">
        <v>413</v>
      </c>
      <c r="J17" s="15">
        <v>367</v>
      </c>
      <c r="K17" s="15">
        <v>340</v>
      </c>
      <c r="L17" s="15">
        <v>415</v>
      </c>
      <c r="M17" s="15">
        <v>339</v>
      </c>
      <c r="N17" s="16">
        <v>248</v>
      </c>
      <c r="O17" s="15">
        <v>105</v>
      </c>
      <c r="P17" s="15">
        <v>122</v>
      </c>
      <c r="Q17" s="15">
        <v>115</v>
      </c>
      <c r="R17" s="15">
        <v>113</v>
      </c>
      <c r="S17" s="15">
        <v>132</v>
      </c>
      <c r="T17" s="15">
        <v>139</v>
      </c>
      <c r="U17" s="15">
        <v>74</v>
      </c>
      <c r="V17" s="15">
        <v>158</v>
      </c>
      <c r="W17" s="15">
        <v>127</v>
      </c>
      <c r="X17" s="15">
        <v>80</v>
      </c>
      <c r="Y17" s="15">
        <v>82</v>
      </c>
      <c r="Z17" s="15">
        <v>148</v>
      </c>
      <c r="AA17" s="15">
        <v>143</v>
      </c>
      <c r="AB17" s="15">
        <v>133</v>
      </c>
      <c r="AC17" s="15">
        <v>89</v>
      </c>
      <c r="AD17" s="15">
        <v>162</v>
      </c>
      <c r="AE17" s="196">
        <v>144</v>
      </c>
      <c r="AF17" s="15">
        <v>196</v>
      </c>
      <c r="AG17" s="15">
        <v>129</v>
      </c>
      <c r="AH17" s="15">
        <v>190</v>
      </c>
      <c r="AI17" s="15">
        <v>159</v>
      </c>
      <c r="AJ17" s="15">
        <v>170</v>
      </c>
      <c r="AK17" s="15">
        <v>177</v>
      </c>
      <c r="AL17" s="15">
        <v>205</v>
      </c>
      <c r="AM17" s="15">
        <v>147</v>
      </c>
      <c r="AN17" s="15">
        <v>92</v>
      </c>
      <c r="AO17" s="15">
        <v>86</v>
      </c>
      <c r="AP17" s="15">
        <v>88</v>
      </c>
      <c r="AQ17" s="17">
        <v>90</v>
      </c>
      <c r="AR17" s="17">
        <v>107.59833999999933</v>
      </c>
      <c r="AS17" s="17">
        <v>74.401660000000675</v>
      </c>
      <c r="AT17" s="17">
        <v>95</v>
      </c>
      <c r="AU17" s="17">
        <v>94</v>
      </c>
      <c r="AV17" s="17">
        <v>107</v>
      </c>
      <c r="AW17" s="17">
        <v>84</v>
      </c>
      <c r="AX17" s="17">
        <v>55</v>
      </c>
      <c r="AY17" s="17">
        <v>85</v>
      </c>
      <c r="AZ17" s="17">
        <v>87</v>
      </c>
      <c r="BA17" s="17">
        <v>114</v>
      </c>
      <c r="BB17" s="17">
        <v>129</v>
      </c>
      <c r="BC17" s="17">
        <v>117</v>
      </c>
      <c r="BD17" s="17">
        <v>47</v>
      </c>
      <c r="BE17" s="17">
        <v>71</v>
      </c>
      <c r="BF17" s="17">
        <v>104</v>
      </c>
      <c r="BG17" s="17">
        <v>61</v>
      </c>
      <c r="BH17" s="17">
        <v>43</v>
      </c>
      <c r="BI17" s="17">
        <v>71</v>
      </c>
      <c r="BJ17" s="18">
        <v>73</v>
      </c>
      <c r="BK17" s="241"/>
      <c r="BO17" s="314"/>
    </row>
    <row r="18" spans="1:67" ht="13.8">
      <c r="A18" s="40"/>
      <c r="B18" s="68" t="s">
        <v>160</v>
      </c>
      <c r="C18" s="15">
        <v>344</v>
      </c>
      <c r="D18" s="15">
        <v>193</v>
      </c>
      <c r="E18" s="15">
        <v>195</v>
      </c>
      <c r="F18" s="15">
        <v>125</v>
      </c>
      <c r="G18" s="15">
        <v>139</v>
      </c>
      <c r="H18" s="15">
        <v>137</v>
      </c>
      <c r="I18" s="15">
        <v>137</v>
      </c>
      <c r="J18" s="15">
        <v>158</v>
      </c>
      <c r="K18" s="15">
        <v>228</v>
      </c>
      <c r="L18" s="15">
        <v>438</v>
      </c>
      <c r="M18" s="15">
        <v>13973</v>
      </c>
      <c r="N18" s="16">
        <v>11117</v>
      </c>
      <c r="O18" s="15">
        <v>34</v>
      </c>
      <c r="P18" s="15">
        <v>38</v>
      </c>
      <c r="Q18" s="15">
        <v>24</v>
      </c>
      <c r="R18" s="15">
        <v>248</v>
      </c>
      <c r="S18" s="15">
        <v>47</v>
      </c>
      <c r="T18" s="15">
        <v>53</v>
      </c>
      <c r="U18" s="15">
        <v>39</v>
      </c>
      <c r="V18" s="15">
        <v>54</v>
      </c>
      <c r="W18" s="15">
        <v>26</v>
      </c>
      <c r="X18" s="15">
        <v>40</v>
      </c>
      <c r="Y18" s="15">
        <v>21</v>
      </c>
      <c r="Z18" s="15">
        <v>108</v>
      </c>
      <c r="AA18" s="15">
        <v>42</v>
      </c>
      <c r="AB18" s="15">
        <v>48</v>
      </c>
      <c r="AC18" s="15">
        <v>31</v>
      </c>
      <c r="AD18" s="15">
        <v>4</v>
      </c>
      <c r="AE18" s="196">
        <v>34</v>
      </c>
      <c r="AF18" s="15">
        <v>33</v>
      </c>
      <c r="AG18" s="15">
        <v>24</v>
      </c>
      <c r="AH18" s="15">
        <v>48</v>
      </c>
      <c r="AI18" s="15">
        <v>27</v>
      </c>
      <c r="AJ18" s="15">
        <v>32</v>
      </c>
      <c r="AK18" s="15">
        <v>24</v>
      </c>
      <c r="AL18" s="15">
        <v>54</v>
      </c>
      <c r="AM18" s="15">
        <v>28</v>
      </c>
      <c r="AN18" s="15">
        <v>36</v>
      </c>
      <c r="AO18" s="15">
        <v>27</v>
      </c>
      <c r="AP18" s="15">
        <v>46</v>
      </c>
      <c r="AQ18" s="17">
        <v>41</v>
      </c>
      <c r="AR18" s="17">
        <v>28.983559999999997</v>
      </c>
      <c r="AS18" s="17">
        <v>38.016440000000003</v>
      </c>
      <c r="AT18" s="17">
        <v>50</v>
      </c>
      <c r="AU18" s="17">
        <v>47</v>
      </c>
      <c r="AV18" s="17">
        <v>54</v>
      </c>
      <c r="AW18" s="17">
        <v>61</v>
      </c>
      <c r="AX18" s="17">
        <v>66</v>
      </c>
      <c r="AY18" s="17">
        <v>58</v>
      </c>
      <c r="AZ18" s="17">
        <v>20</v>
      </c>
      <c r="BA18" s="17">
        <v>27</v>
      </c>
      <c r="BB18" s="17">
        <v>333</v>
      </c>
      <c r="BC18" s="17">
        <v>3349</v>
      </c>
      <c r="BD18" s="17">
        <v>3390</v>
      </c>
      <c r="BE18" s="17">
        <v>4002</v>
      </c>
      <c r="BF18" s="17">
        <v>3232</v>
      </c>
      <c r="BG18" s="17">
        <v>3222</v>
      </c>
      <c r="BH18" s="17">
        <v>3018</v>
      </c>
      <c r="BI18" s="17">
        <v>2477</v>
      </c>
      <c r="BJ18" s="18">
        <v>2400</v>
      </c>
      <c r="BK18" s="241"/>
      <c r="BO18" s="314"/>
    </row>
    <row r="19" spans="1:67" ht="13.8">
      <c r="A19" s="40"/>
      <c r="B19" s="68" t="s">
        <v>129</v>
      </c>
      <c r="C19" s="15">
        <v>3760</v>
      </c>
      <c r="D19" s="15">
        <v>6637</v>
      </c>
      <c r="E19" s="15">
        <v>6155</v>
      </c>
      <c r="F19" s="15">
        <v>5392</v>
      </c>
      <c r="G19" s="15">
        <v>4618</v>
      </c>
      <c r="H19" s="15">
        <v>5424</v>
      </c>
      <c r="I19" s="15">
        <v>5372</v>
      </c>
      <c r="J19" s="15">
        <v>4364</v>
      </c>
      <c r="K19" s="15">
        <v>6862</v>
      </c>
      <c r="L19" s="15">
        <v>8294</v>
      </c>
      <c r="M19" s="15">
        <v>8389</v>
      </c>
      <c r="N19" s="16">
        <v>5301</v>
      </c>
      <c r="O19" s="15">
        <v>514</v>
      </c>
      <c r="P19" s="15">
        <v>1009</v>
      </c>
      <c r="Q19" s="15">
        <v>883</v>
      </c>
      <c r="R19" s="15">
        <v>1355</v>
      </c>
      <c r="S19" s="15">
        <v>989</v>
      </c>
      <c r="T19" s="15">
        <v>3133</v>
      </c>
      <c r="U19" s="15">
        <v>618</v>
      </c>
      <c r="V19" s="15">
        <v>1896</v>
      </c>
      <c r="W19" s="15">
        <v>1252</v>
      </c>
      <c r="X19" s="15">
        <v>1931</v>
      </c>
      <c r="Y19" s="15">
        <v>1271</v>
      </c>
      <c r="Z19" s="15">
        <v>1700</v>
      </c>
      <c r="AA19" s="15">
        <v>555</v>
      </c>
      <c r="AB19" s="15">
        <v>1862</v>
      </c>
      <c r="AC19" s="15">
        <v>448</v>
      </c>
      <c r="AD19" s="15">
        <v>2527</v>
      </c>
      <c r="AE19" s="196">
        <v>848</v>
      </c>
      <c r="AF19" s="15">
        <v>1655</v>
      </c>
      <c r="AG19" s="15">
        <v>1105</v>
      </c>
      <c r="AH19" s="15">
        <v>1010</v>
      </c>
      <c r="AI19" s="15">
        <v>665</v>
      </c>
      <c r="AJ19" s="15">
        <v>1788</v>
      </c>
      <c r="AK19" s="15">
        <v>1485</v>
      </c>
      <c r="AL19" s="15">
        <v>1486</v>
      </c>
      <c r="AM19" s="15">
        <v>1158</v>
      </c>
      <c r="AN19" s="15">
        <v>1221</v>
      </c>
      <c r="AO19" s="15">
        <v>742</v>
      </c>
      <c r="AP19" s="15">
        <v>2251</v>
      </c>
      <c r="AQ19" s="17">
        <v>552</v>
      </c>
      <c r="AR19" s="17">
        <v>536.73</v>
      </c>
      <c r="AS19" s="17">
        <v>865.27</v>
      </c>
      <c r="AT19" s="17">
        <v>2410</v>
      </c>
      <c r="AU19" s="17">
        <v>902</v>
      </c>
      <c r="AV19" s="17">
        <v>1082</v>
      </c>
      <c r="AW19" s="17">
        <v>1427</v>
      </c>
      <c r="AX19" s="17">
        <v>3451</v>
      </c>
      <c r="AY19" s="17">
        <v>1581</v>
      </c>
      <c r="AZ19" s="17">
        <v>1690</v>
      </c>
      <c r="BA19" s="17">
        <v>1903</v>
      </c>
      <c r="BB19" s="17">
        <v>3120</v>
      </c>
      <c r="BC19" s="17">
        <v>1232</v>
      </c>
      <c r="BD19" s="17">
        <v>2828</v>
      </c>
      <c r="BE19" s="17">
        <v>1522</v>
      </c>
      <c r="BF19" s="17">
        <v>2807</v>
      </c>
      <c r="BG19" s="17">
        <v>812</v>
      </c>
      <c r="BH19" s="17">
        <v>1546</v>
      </c>
      <c r="BI19" s="17">
        <v>1180</v>
      </c>
      <c r="BJ19" s="18">
        <v>1763</v>
      </c>
      <c r="BK19" s="241"/>
      <c r="BO19" s="314"/>
    </row>
    <row r="20" spans="1:67" ht="13.8">
      <c r="A20" s="40"/>
      <c r="B20" s="68" t="s">
        <v>161</v>
      </c>
      <c r="C20" s="15">
        <v>1010</v>
      </c>
      <c r="D20" s="15">
        <v>779</v>
      </c>
      <c r="E20" s="15">
        <v>930</v>
      </c>
      <c r="F20" s="15">
        <v>583</v>
      </c>
      <c r="G20" s="15">
        <v>522</v>
      </c>
      <c r="H20" s="15">
        <v>908</v>
      </c>
      <c r="I20" s="15">
        <v>1321</v>
      </c>
      <c r="J20" s="15">
        <v>1247</v>
      </c>
      <c r="K20" s="15">
        <v>1044</v>
      </c>
      <c r="L20" s="15">
        <v>986</v>
      </c>
      <c r="M20" s="15">
        <v>1015</v>
      </c>
      <c r="N20" s="16">
        <v>1220</v>
      </c>
      <c r="O20" s="15">
        <v>289</v>
      </c>
      <c r="P20" s="15">
        <v>192</v>
      </c>
      <c r="Q20" s="15">
        <v>321</v>
      </c>
      <c r="R20" s="15">
        <v>207</v>
      </c>
      <c r="S20" s="15">
        <v>144</v>
      </c>
      <c r="T20" s="15">
        <v>232</v>
      </c>
      <c r="U20" s="15">
        <v>202</v>
      </c>
      <c r="V20" s="15">
        <v>201</v>
      </c>
      <c r="W20" s="15">
        <v>253</v>
      </c>
      <c r="X20" s="15">
        <v>226</v>
      </c>
      <c r="Y20" s="15">
        <v>203</v>
      </c>
      <c r="Z20" s="15">
        <v>248</v>
      </c>
      <c r="AA20" s="15">
        <v>112</v>
      </c>
      <c r="AB20" s="15">
        <v>130</v>
      </c>
      <c r="AC20" s="15">
        <v>112</v>
      </c>
      <c r="AD20" s="15">
        <v>229</v>
      </c>
      <c r="AE20" s="196">
        <v>204</v>
      </c>
      <c r="AF20" s="15">
        <v>159</v>
      </c>
      <c r="AG20" s="15">
        <v>45</v>
      </c>
      <c r="AH20" s="15">
        <v>114</v>
      </c>
      <c r="AI20" s="15">
        <v>202</v>
      </c>
      <c r="AJ20" s="15">
        <v>243</v>
      </c>
      <c r="AK20" s="15">
        <v>160</v>
      </c>
      <c r="AL20" s="15">
        <v>303</v>
      </c>
      <c r="AM20" s="15">
        <v>241</v>
      </c>
      <c r="AN20" s="15">
        <v>445</v>
      </c>
      <c r="AO20" s="15">
        <v>306</v>
      </c>
      <c r="AP20" s="15">
        <v>329</v>
      </c>
      <c r="AQ20" s="17">
        <v>334</v>
      </c>
      <c r="AR20" s="17">
        <v>375</v>
      </c>
      <c r="AS20" s="17">
        <v>188</v>
      </c>
      <c r="AT20" s="17">
        <v>350</v>
      </c>
      <c r="AU20" s="17">
        <v>242</v>
      </c>
      <c r="AV20" s="17">
        <v>207</v>
      </c>
      <c r="AW20" s="17">
        <v>244</v>
      </c>
      <c r="AX20" s="17">
        <v>351</v>
      </c>
      <c r="AY20" s="17">
        <v>306</v>
      </c>
      <c r="AZ20" s="17">
        <v>142</v>
      </c>
      <c r="BA20" s="17">
        <v>226</v>
      </c>
      <c r="BB20" s="17">
        <v>312</v>
      </c>
      <c r="BC20" s="17">
        <v>156</v>
      </c>
      <c r="BD20" s="17">
        <v>259</v>
      </c>
      <c r="BE20" s="17">
        <v>298</v>
      </c>
      <c r="BF20" s="17">
        <v>302</v>
      </c>
      <c r="BG20" s="17">
        <v>315</v>
      </c>
      <c r="BH20" s="17">
        <v>273</v>
      </c>
      <c r="BI20" s="17">
        <v>288</v>
      </c>
      <c r="BJ20" s="18">
        <v>344</v>
      </c>
      <c r="BK20" s="241"/>
      <c r="BO20" s="314"/>
    </row>
    <row r="21" spans="1:67" ht="15.6">
      <c r="A21" s="40"/>
      <c r="B21" s="68" t="s">
        <v>162</v>
      </c>
      <c r="C21" s="15">
        <v>4831</v>
      </c>
      <c r="D21" s="15">
        <v>6656</v>
      </c>
      <c r="E21" s="15">
        <v>5474</v>
      </c>
      <c r="F21" s="15">
        <v>3716</v>
      </c>
      <c r="G21" s="15">
        <v>6213</v>
      </c>
      <c r="H21" s="15">
        <v>6697</v>
      </c>
      <c r="I21" s="15">
        <v>7394</v>
      </c>
      <c r="J21" s="15">
        <v>4673</v>
      </c>
      <c r="K21" s="15">
        <v>7787</v>
      </c>
      <c r="L21" s="15">
        <v>13438</v>
      </c>
      <c r="M21" s="15">
        <v>21887</v>
      </c>
      <c r="N21" s="16">
        <v>14129</v>
      </c>
      <c r="O21" s="15">
        <v>452</v>
      </c>
      <c r="P21" s="15">
        <v>878</v>
      </c>
      <c r="Q21" s="15">
        <v>969</v>
      </c>
      <c r="R21" s="15">
        <v>2532</v>
      </c>
      <c r="S21" s="15">
        <v>1047</v>
      </c>
      <c r="T21" s="15">
        <v>877</v>
      </c>
      <c r="U21" s="15">
        <v>1574</v>
      </c>
      <c r="V21" s="15">
        <v>3158</v>
      </c>
      <c r="W21" s="15">
        <v>869</v>
      </c>
      <c r="X21" s="15">
        <v>1813</v>
      </c>
      <c r="Y21" s="15">
        <v>1303</v>
      </c>
      <c r="Z21" s="15">
        <v>1489</v>
      </c>
      <c r="AA21" s="15">
        <v>548</v>
      </c>
      <c r="AB21" s="15">
        <v>962</v>
      </c>
      <c r="AC21" s="15">
        <v>819</v>
      </c>
      <c r="AD21" s="15">
        <v>1387</v>
      </c>
      <c r="AE21" s="196">
        <v>986</v>
      </c>
      <c r="AF21" s="15">
        <v>995</v>
      </c>
      <c r="AG21" s="15">
        <v>1903</v>
      </c>
      <c r="AH21" s="15">
        <v>2329</v>
      </c>
      <c r="AI21" s="15">
        <v>1569</v>
      </c>
      <c r="AJ21" s="15">
        <v>1488</v>
      </c>
      <c r="AK21" s="15">
        <v>1615</v>
      </c>
      <c r="AL21" s="15">
        <v>2025</v>
      </c>
      <c r="AM21" s="15">
        <v>972</v>
      </c>
      <c r="AN21" s="15">
        <v>1839</v>
      </c>
      <c r="AO21" s="15">
        <v>2049</v>
      </c>
      <c r="AP21" s="15">
        <v>2534</v>
      </c>
      <c r="AQ21" s="17">
        <v>1657</v>
      </c>
      <c r="AR21" s="17">
        <v>629.16051000000016</v>
      </c>
      <c r="AS21" s="17">
        <v>949.83948999999984</v>
      </c>
      <c r="AT21" s="17">
        <v>1437</v>
      </c>
      <c r="AU21" s="17">
        <v>1593</v>
      </c>
      <c r="AV21" s="17">
        <v>1665</v>
      </c>
      <c r="AW21" s="17">
        <v>2482.3000000000002</v>
      </c>
      <c r="AX21" s="17">
        <v>2046.6999999999998</v>
      </c>
      <c r="AY21" s="17">
        <v>1974</v>
      </c>
      <c r="AZ21" s="17">
        <v>3609</v>
      </c>
      <c r="BA21" s="17">
        <v>3023</v>
      </c>
      <c r="BB21" s="17">
        <v>4832</v>
      </c>
      <c r="BC21" s="17">
        <v>3942</v>
      </c>
      <c r="BD21" s="17">
        <v>7043</v>
      </c>
      <c r="BE21" s="17">
        <v>5500</v>
      </c>
      <c r="BF21" s="17">
        <v>5402</v>
      </c>
      <c r="BG21" s="17">
        <v>3966</v>
      </c>
      <c r="BH21" s="17">
        <v>2477</v>
      </c>
      <c r="BI21" s="17">
        <v>3788</v>
      </c>
      <c r="BJ21" s="18">
        <v>3898</v>
      </c>
      <c r="BK21" s="241"/>
      <c r="BO21" s="314"/>
    </row>
    <row r="22" spans="1:67" ht="13.8">
      <c r="A22" s="40"/>
      <c r="B22" s="68" t="s">
        <v>128</v>
      </c>
      <c r="C22" s="15">
        <v>532</v>
      </c>
      <c r="D22" s="15">
        <v>540</v>
      </c>
      <c r="E22" s="15">
        <v>823</v>
      </c>
      <c r="F22" s="15">
        <v>892</v>
      </c>
      <c r="G22" s="15">
        <v>956</v>
      </c>
      <c r="H22" s="15">
        <v>261</v>
      </c>
      <c r="I22" s="15">
        <v>2584</v>
      </c>
      <c r="J22" s="15">
        <v>3445</v>
      </c>
      <c r="K22" s="15">
        <v>3173</v>
      </c>
      <c r="L22" s="15">
        <v>3619</v>
      </c>
      <c r="M22" s="15">
        <v>3730</v>
      </c>
      <c r="N22" s="16">
        <v>4906</v>
      </c>
      <c r="O22" s="15">
        <v>129</v>
      </c>
      <c r="P22" s="15">
        <v>113</v>
      </c>
      <c r="Q22" s="15">
        <v>166</v>
      </c>
      <c r="R22" s="15">
        <v>124</v>
      </c>
      <c r="S22" s="15">
        <v>263</v>
      </c>
      <c r="T22" s="15">
        <v>-60</v>
      </c>
      <c r="U22" s="15">
        <v>230</v>
      </c>
      <c r="V22" s="15">
        <v>107</v>
      </c>
      <c r="W22" s="15">
        <v>152</v>
      </c>
      <c r="X22" s="15">
        <v>157</v>
      </c>
      <c r="Y22" s="15">
        <v>314</v>
      </c>
      <c r="Z22" s="15">
        <v>199</v>
      </c>
      <c r="AA22" s="15">
        <v>244</v>
      </c>
      <c r="AB22" s="15">
        <v>127</v>
      </c>
      <c r="AC22" s="15">
        <v>214</v>
      </c>
      <c r="AD22" s="15">
        <v>307</v>
      </c>
      <c r="AE22" s="196">
        <v>149</v>
      </c>
      <c r="AF22" s="15">
        <v>182</v>
      </c>
      <c r="AG22" s="15">
        <v>428</v>
      </c>
      <c r="AH22" s="15">
        <v>197</v>
      </c>
      <c r="AI22" s="15">
        <v>-35</v>
      </c>
      <c r="AJ22" s="15">
        <v>190</v>
      </c>
      <c r="AK22" s="15">
        <v>55</v>
      </c>
      <c r="AL22" s="15">
        <v>52</v>
      </c>
      <c r="AM22" s="15">
        <v>194</v>
      </c>
      <c r="AN22" s="15">
        <v>363</v>
      </c>
      <c r="AO22" s="15">
        <v>1537</v>
      </c>
      <c r="AP22" s="15">
        <v>490</v>
      </c>
      <c r="AQ22" s="17">
        <v>565</v>
      </c>
      <c r="AR22" s="17">
        <v>569.3005999999998</v>
      </c>
      <c r="AS22" s="17">
        <v>1150.6994000000002</v>
      </c>
      <c r="AT22" s="17">
        <v>1160</v>
      </c>
      <c r="AU22" s="17">
        <v>935</v>
      </c>
      <c r="AV22" s="17">
        <v>1011</v>
      </c>
      <c r="AW22" s="17">
        <v>693.30000000000018</v>
      </c>
      <c r="AX22" s="17">
        <v>533.69999999999982</v>
      </c>
      <c r="AY22" s="17">
        <v>915</v>
      </c>
      <c r="AZ22" s="17">
        <v>691</v>
      </c>
      <c r="BA22" s="17">
        <v>1162</v>
      </c>
      <c r="BB22" s="17">
        <v>851</v>
      </c>
      <c r="BC22" s="17">
        <v>979</v>
      </c>
      <c r="BD22" s="17">
        <v>1011</v>
      </c>
      <c r="BE22" s="17">
        <v>529</v>
      </c>
      <c r="BF22" s="17">
        <v>1211</v>
      </c>
      <c r="BG22" s="17">
        <v>1231</v>
      </c>
      <c r="BH22" s="17">
        <v>1259</v>
      </c>
      <c r="BI22" s="17">
        <v>1174</v>
      </c>
      <c r="BJ22" s="18">
        <v>1242</v>
      </c>
      <c r="BK22" s="241"/>
      <c r="BO22" s="314"/>
    </row>
    <row r="23" spans="1:67" ht="13.8">
      <c r="A23" s="40"/>
      <c r="B23" s="68" t="s">
        <v>134</v>
      </c>
      <c r="C23" s="15">
        <v>485</v>
      </c>
      <c r="D23" s="15">
        <v>604</v>
      </c>
      <c r="E23" s="15">
        <v>1147</v>
      </c>
      <c r="F23" s="15">
        <v>700</v>
      </c>
      <c r="G23" s="15">
        <v>813</v>
      </c>
      <c r="H23" s="15">
        <v>973</v>
      </c>
      <c r="I23" s="15">
        <v>1054</v>
      </c>
      <c r="J23" s="15">
        <v>1273</v>
      </c>
      <c r="K23" s="15">
        <v>1041</v>
      </c>
      <c r="L23" s="15">
        <v>869</v>
      </c>
      <c r="M23" s="15">
        <v>1108</v>
      </c>
      <c r="N23" s="16">
        <v>1003</v>
      </c>
      <c r="O23" s="15">
        <v>90</v>
      </c>
      <c r="P23" s="15">
        <v>75</v>
      </c>
      <c r="Q23" s="15">
        <v>75</v>
      </c>
      <c r="R23" s="15">
        <v>245</v>
      </c>
      <c r="S23" s="15">
        <v>79</v>
      </c>
      <c r="T23" s="15">
        <v>154</v>
      </c>
      <c r="U23" s="15">
        <v>100</v>
      </c>
      <c r="V23" s="15">
        <v>271</v>
      </c>
      <c r="W23" s="15">
        <v>110</v>
      </c>
      <c r="X23" s="15">
        <v>277</v>
      </c>
      <c r="Y23" s="15">
        <v>152</v>
      </c>
      <c r="Z23" s="15">
        <v>608</v>
      </c>
      <c r="AA23" s="15">
        <v>116</v>
      </c>
      <c r="AB23" s="15">
        <v>126</v>
      </c>
      <c r="AC23" s="15">
        <v>65</v>
      </c>
      <c r="AD23" s="15">
        <v>393</v>
      </c>
      <c r="AE23" s="196">
        <v>105</v>
      </c>
      <c r="AF23" s="15">
        <v>117</v>
      </c>
      <c r="AG23" s="15">
        <v>23</v>
      </c>
      <c r="AH23" s="15">
        <v>568</v>
      </c>
      <c r="AI23" s="15">
        <v>123</v>
      </c>
      <c r="AJ23" s="15">
        <v>190</v>
      </c>
      <c r="AK23" s="15">
        <v>102</v>
      </c>
      <c r="AL23" s="15">
        <v>558</v>
      </c>
      <c r="AM23" s="15">
        <v>204</v>
      </c>
      <c r="AN23" s="15">
        <v>181</v>
      </c>
      <c r="AO23" s="15">
        <v>159</v>
      </c>
      <c r="AP23" s="15">
        <v>510</v>
      </c>
      <c r="AQ23" s="17">
        <v>159</v>
      </c>
      <c r="AR23" s="17">
        <v>334.75</v>
      </c>
      <c r="AS23" s="17">
        <v>272.25</v>
      </c>
      <c r="AT23" s="17">
        <v>507</v>
      </c>
      <c r="AU23" s="17">
        <v>192</v>
      </c>
      <c r="AV23" s="17">
        <v>115</v>
      </c>
      <c r="AW23" s="17">
        <v>78</v>
      </c>
      <c r="AX23" s="17">
        <v>656</v>
      </c>
      <c r="AY23" s="17">
        <v>201</v>
      </c>
      <c r="AZ23" s="17">
        <v>127</v>
      </c>
      <c r="BA23" s="17">
        <v>157</v>
      </c>
      <c r="BB23" s="17">
        <v>384</v>
      </c>
      <c r="BC23" s="17">
        <v>215</v>
      </c>
      <c r="BD23" s="17">
        <v>162</v>
      </c>
      <c r="BE23" s="17">
        <v>200</v>
      </c>
      <c r="BF23" s="17">
        <v>531</v>
      </c>
      <c r="BG23" s="17">
        <v>269</v>
      </c>
      <c r="BH23" s="17">
        <v>126</v>
      </c>
      <c r="BI23" s="17">
        <v>102</v>
      </c>
      <c r="BJ23" s="18">
        <v>506</v>
      </c>
      <c r="BK23" s="241"/>
      <c r="BO23" s="314"/>
    </row>
    <row r="24" spans="1:67" ht="13.8">
      <c r="A24" s="40"/>
      <c r="B24" s="68" t="s">
        <v>163</v>
      </c>
      <c r="C24" s="15">
        <v>57</v>
      </c>
      <c r="D24" s="15">
        <v>71</v>
      </c>
      <c r="E24" s="15">
        <v>86</v>
      </c>
      <c r="F24" s="15">
        <v>78</v>
      </c>
      <c r="G24" s="15">
        <v>95</v>
      </c>
      <c r="H24" s="15">
        <v>75</v>
      </c>
      <c r="I24" s="15">
        <v>135</v>
      </c>
      <c r="J24" s="15">
        <v>87</v>
      </c>
      <c r="K24" s="15">
        <v>95</v>
      </c>
      <c r="L24" s="15">
        <v>77</v>
      </c>
      <c r="M24" s="15">
        <v>461</v>
      </c>
      <c r="N24" s="16">
        <v>504</v>
      </c>
      <c r="O24" s="15">
        <v>9</v>
      </c>
      <c r="P24" s="15">
        <v>19</v>
      </c>
      <c r="Q24" s="15">
        <v>15</v>
      </c>
      <c r="R24" s="15">
        <v>14</v>
      </c>
      <c r="S24" s="15">
        <v>37</v>
      </c>
      <c r="T24" s="15">
        <v>38</v>
      </c>
      <c r="U24" s="15">
        <v>13</v>
      </c>
      <c r="V24" s="15">
        <v>-17</v>
      </c>
      <c r="W24" s="15">
        <v>16</v>
      </c>
      <c r="X24" s="15">
        <v>22</v>
      </c>
      <c r="Y24" s="15">
        <v>25</v>
      </c>
      <c r="Z24" s="15">
        <v>23</v>
      </c>
      <c r="AA24" s="15">
        <v>25</v>
      </c>
      <c r="AB24" s="15">
        <v>16</v>
      </c>
      <c r="AC24" s="15">
        <v>18</v>
      </c>
      <c r="AD24" s="15">
        <v>19</v>
      </c>
      <c r="AE24" s="196">
        <v>33</v>
      </c>
      <c r="AF24" s="15">
        <v>23</v>
      </c>
      <c r="AG24" s="15">
        <v>15</v>
      </c>
      <c r="AH24" s="15">
        <v>24</v>
      </c>
      <c r="AI24" s="15">
        <v>22</v>
      </c>
      <c r="AJ24" s="15">
        <v>14</v>
      </c>
      <c r="AK24" s="15">
        <v>18</v>
      </c>
      <c r="AL24" s="15">
        <v>21</v>
      </c>
      <c r="AM24" s="15">
        <v>32</v>
      </c>
      <c r="AN24" s="15">
        <v>38</v>
      </c>
      <c r="AO24" s="15">
        <v>22</v>
      </c>
      <c r="AP24" s="15">
        <v>43</v>
      </c>
      <c r="AQ24" s="17">
        <v>28</v>
      </c>
      <c r="AR24" s="17">
        <v>23</v>
      </c>
      <c r="AS24" s="17">
        <v>17</v>
      </c>
      <c r="AT24" s="17">
        <v>19</v>
      </c>
      <c r="AU24" s="17">
        <v>30</v>
      </c>
      <c r="AV24" s="17">
        <v>22</v>
      </c>
      <c r="AW24" s="17">
        <v>21</v>
      </c>
      <c r="AX24" s="17">
        <v>22</v>
      </c>
      <c r="AY24" s="17">
        <v>20</v>
      </c>
      <c r="AZ24" s="17">
        <v>21</v>
      </c>
      <c r="BA24" s="17">
        <v>12</v>
      </c>
      <c r="BB24" s="17">
        <v>24</v>
      </c>
      <c r="BC24" s="17">
        <v>75</v>
      </c>
      <c r="BD24" s="17">
        <v>295</v>
      </c>
      <c r="BE24" s="17">
        <v>54</v>
      </c>
      <c r="BF24" s="17">
        <v>37</v>
      </c>
      <c r="BG24" s="17">
        <v>68</v>
      </c>
      <c r="BH24" s="17">
        <v>278</v>
      </c>
      <c r="BI24" s="17">
        <v>50</v>
      </c>
      <c r="BJ24" s="18">
        <v>108</v>
      </c>
      <c r="BK24" s="241"/>
      <c r="BO24" s="314"/>
    </row>
    <row r="25" spans="1:67" ht="13.8">
      <c r="A25" s="40"/>
      <c r="B25" s="68" t="s">
        <v>164</v>
      </c>
      <c r="C25" s="15">
        <v>136</v>
      </c>
      <c r="D25" s="15">
        <v>131</v>
      </c>
      <c r="E25" s="15">
        <v>115</v>
      </c>
      <c r="F25" s="15">
        <v>135</v>
      </c>
      <c r="G25" s="15">
        <v>123</v>
      </c>
      <c r="H25" s="15">
        <v>172</v>
      </c>
      <c r="I25" s="15">
        <v>183</v>
      </c>
      <c r="J25" s="15">
        <v>198</v>
      </c>
      <c r="K25" s="15">
        <v>124</v>
      </c>
      <c r="L25" s="15">
        <v>122</v>
      </c>
      <c r="M25" s="15">
        <v>162</v>
      </c>
      <c r="N25" s="16">
        <v>261</v>
      </c>
      <c r="O25" s="15">
        <v>29</v>
      </c>
      <c r="P25" s="15">
        <v>38</v>
      </c>
      <c r="Q25" s="15">
        <v>39</v>
      </c>
      <c r="R25" s="15">
        <v>30</v>
      </c>
      <c r="S25" s="15">
        <v>35</v>
      </c>
      <c r="T25" s="15">
        <v>36</v>
      </c>
      <c r="U25" s="15">
        <v>29</v>
      </c>
      <c r="V25" s="15">
        <v>32</v>
      </c>
      <c r="W25" s="15">
        <v>25</v>
      </c>
      <c r="X25" s="15">
        <v>35</v>
      </c>
      <c r="Y25" s="15">
        <v>29</v>
      </c>
      <c r="Z25" s="15">
        <v>27</v>
      </c>
      <c r="AA25" s="15">
        <v>33</v>
      </c>
      <c r="AB25" s="15">
        <v>41</v>
      </c>
      <c r="AC25" s="15">
        <v>35</v>
      </c>
      <c r="AD25" s="15">
        <v>26</v>
      </c>
      <c r="AE25" s="196">
        <v>33</v>
      </c>
      <c r="AF25" s="15">
        <v>28</v>
      </c>
      <c r="AG25" s="15">
        <v>37</v>
      </c>
      <c r="AH25" s="15">
        <v>25</v>
      </c>
      <c r="AI25" s="15">
        <v>32</v>
      </c>
      <c r="AJ25" s="15">
        <v>30</v>
      </c>
      <c r="AK25" s="15">
        <v>36</v>
      </c>
      <c r="AL25" s="15">
        <v>74</v>
      </c>
      <c r="AM25" s="15">
        <v>79</v>
      </c>
      <c r="AN25" s="15">
        <v>14</v>
      </c>
      <c r="AO25" s="15">
        <v>37</v>
      </c>
      <c r="AP25" s="15">
        <v>53</v>
      </c>
      <c r="AQ25" s="17">
        <v>82</v>
      </c>
      <c r="AR25" s="17">
        <v>41</v>
      </c>
      <c r="AS25" s="17">
        <v>37</v>
      </c>
      <c r="AT25" s="17">
        <v>38</v>
      </c>
      <c r="AU25" s="17">
        <v>153</v>
      </c>
      <c r="AV25" s="17">
        <v>-85</v>
      </c>
      <c r="AW25" s="17">
        <v>40</v>
      </c>
      <c r="AX25" s="17">
        <v>16</v>
      </c>
      <c r="AY25" s="17">
        <v>32</v>
      </c>
      <c r="AZ25" s="17">
        <v>23</v>
      </c>
      <c r="BA25" s="17">
        <v>28</v>
      </c>
      <c r="BB25" s="17">
        <v>39</v>
      </c>
      <c r="BC25" s="17">
        <v>38</v>
      </c>
      <c r="BD25" s="17">
        <v>43</v>
      </c>
      <c r="BE25" s="17">
        <v>39</v>
      </c>
      <c r="BF25" s="17">
        <v>42</v>
      </c>
      <c r="BG25" s="17">
        <v>66</v>
      </c>
      <c r="BH25" s="17">
        <v>64</v>
      </c>
      <c r="BI25" s="17">
        <v>62</v>
      </c>
      <c r="BJ25" s="18">
        <v>69</v>
      </c>
      <c r="BK25" s="241"/>
      <c r="BO25" s="314"/>
    </row>
    <row r="26" spans="1:67" ht="13.8">
      <c r="A26" s="40"/>
      <c r="B26" s="68" t="s">
        <v>165</v>
      </c>
      <c r="C26" s="15">
        <v>299</v>
      </c>
      <c r="D26" s="15">
        <v>275</v>
      </c>
      <c r="E26" s="15">
        <v>260</v>
      </c>
      <c r="F26" s="15">
        <v>224</v>
      </c>
      <c r="G26" s="15">
        <v>364</v>
      </c>
      <c r="H26" s="15">
        <v>349</v>
      </c>
      <c r="I26" s="15">
        <v>343</v>
      </c>
      <c r="J26" s="15">
        <v>380</v>
      </c>
      <c r="K26" s="15">
        <v>424</v>
      </c>
      <c r="L26" s="15">
        <v>340</v>
      </c>
      <c r="M26" s="15">
        <v>347</v>
      </c>
      <c r="N26" s="16">
        <v>267</v>
      </c>
      <c r="O26" s="15">
        <v>84</v>
      </c>
      <c r="P26" s="15">
        <v>80</v>
      </c>
      <c r="Q26" s="15">
        <v>79</v>
      </c>
      <c r="R26" s="15">
        <v>57</v>
      </c>
      <c r="S26" s="15">
        <v>86</v>
      </c>
      <c r="T26" s="15">
        <v>85</v>
      </c>
      <c r="U26" s="15">
        <v>58</v>
      </c>
      <c r="V26" s="15">
        <v>47</v>
      </c>
      <c r="W26" s="15">
        <v>93</v>
      </c>
      <c r="X26" s="15">
        <v>68</v>
      </c>
      <c r="Y26" s="15">
        <v>37</v>
      </c>
      <c r="Z26" s="15">
        <v>62</v>
      </c>
      <c r="AA26" s="15">
        <v>100</v>
      </c>
      <c r="AB26" s="15">
        <v>47</v>
      </c>
      <c r="AC26" s="15">
        <v>32</v>
      </c>
      <c r="AD26" s="15">
        <v>45</v>
      </c>
      <c r="AE26" s="196">
        <v>138</v>
      </c>
      <c r="AF26" s="15">
        <v>67</v>
      </c>
      <c r="AG26" s="15">
        <v>49</v>
      </c>
      <c r="AH26" s="15">
        <v>110</v>
      </c>
      <c r="AI26" s="15">
        <v>120</v>
      </c>
      <c r="AJ26" s="15">
        <v>117</v>
      </c>
      <c r="AK26" s="15">
        <v>50</v>
      </c>
      <c r="AL26" s="15">
        <v>62</v>
      </c>
      <c r="AM26" s="15">
        <v>132</v>
      </c>
      <c r="AN26" s="15">
        <v>76</v>
      </c>
      <c r="AO26" s="15">
        <v>62</v>
      </c>
      <c r="AP26" s="15">
        <v>73</v>
      </c>
      <c r="AQ26" s="17">
        <v>153</v>
      </c>
      <c r="AR26" s="17">
        <v>80</v>
      </c>
      <c r="AS26" s="17">
        <v>66</v>
      </c>
      <c r="AT26" s="17">
        <v>81</v>
      </c>
      <c r="AU26" s="17">
        <v>160</v>
      </c>
      <c r="AV26" s="17">
        <v>97</v>
      </c>
      <c r="AW26" s="17">
        <v>98</v>
      </c>
      <c r="AX26" s="17">
        <v>69</v>
      </c>
      <c r="AY26" s="17">
        <v>135</v>
      </c>
      <c r="AZ26" s="17">
        <v>82</v>
      </c>
      <c r="BA26" s="17">
        <v>72</v>
      </c>
      <c r="BB26" s="17">
        <v>51</v>
      </c>
      <c r="BC26" s="17">
        <v>112</v>
      </c>
      <c r="BD26" s="17">
        <v>108</v>
      </c>
      <c r="BE26" s="17">
        <v>82</v>
      </c>
      <c r="BF26" s="17">
        <v>45</v>
      </c>
      <c r="BG26" s="17">
        <v>100</v>
      </c>
      <c r="BH26" s="17">
        <v>77</v>
      </c>
      <c r="BI26" s="17">
        <v>45</v>
      </c>
      <c r="BJ26" s="18">
        <v>45</v>
      </c>
      <c r="BK26" s="241"/>
      <c r="BO26" s="314"/>
    </row>
    <row r="27" spans="1:67" ht="13.8">
      <c r="A27" s="40"/>
      <c r="B27" s="70" t="s">
        <v>101</v>
      </c>
      <c r="C27" s="36">
        <v>2171</v>
      </c>
      <c r="D27" s="36">
        <v>2505</v>
      </c>
      <c r="E27" s="36">
        <v>1041</v>
      </c>
      <c r="F27" s="36">
        <v>795</v>
      </c>
      <c r="G27" s="36">
        <v>897</v>
      </c>
      <c r="H27" s="36">
        <v>661</v>
      </c>
      <c r="I27" s="36">
        <v>1005</v>
      </c>
      <c r="J27" s="36">
        <v>801</v>
      </c>
      <c r="K27" s="36">
        <v>1103</v>
      </c>
      <c r="L27" s="36">
        <v>3905</v>
      </c>
      <c r="M27" s="52">
        <v>3601</v>
      </c>
      <c r="N27" s="39">
        <v>5649</v>
      </c>
      <c r="O27" s="36">
        <v>465</v>
      </c>
      <c r="P27" s="36">
        <v>55</v>
      </c>
      <c r="Q27" s="36">
        <v>710</v>
      </c>
      <c r="R27" s="36">
        <v>941</v>
      </c>
      <c r="S27" s="36">
        <v>1593</v>
      </c>
      <c r="T27" s="36">
        <v>250</v>
      </c>
      <c r="U27" s="36">
        <v>233</v>
      </c>
      <c r="V27" s="36">
        <v>429</v>
      </c>
      <c r="W27" s="36">
        <v>278</v>
      </c>
      <c r="X27" s="36">
        <v>322</v>
      </c>
      <c r="Y27" s="36">
        <v>346</v>
      </c>
      <c r="Z27" s="36">
        <v>96</v>
      </c>
      <c r="AA27" s="36">
        <v>223</v>
      </c>
      <c r="AB27" s="36">
        <v>139</v>
      </c>
      <c r="AC27" s="36">
        <v>212</v>
      </c>
      <c r="AD27" s="36">
        <v>221</v>
      </c>
      <c r="AE27" s="198">
        <v>221</v>
      </c>
      <c r="AF27" s="36">
        <v>273</v>
      </c>
      <c r="AG27" s="36">
        <v>209</v>
      </c>
      <c r="AH27" s="36">
        <v>194</v>
      </c>
      <c r="AI27" s="36">
        <v>169</v>
      </c>
      <c r="AJ27" s="36">
        <v>182</v>
      </c>
      <c r="AK27" s="36">
        <v>81</v>
      </c>
      <c r="AL27" s="36">
        <v>229</v>
      </c>
      <c r="AM27" s="36">
        <v>212</v>
      </c>
      <c r="AN27" s="36">
        <v>261</v>
      </c>
      <c r="AO27" s="36">
        <v>136</v>
      </c>
      <c r="AP27" s="36">
        <v>396</v>
      </c>
      <c r="AQ27" s="37">
        <v>177.00927999999999</v>
      </c>
      <c r="AR27" s="37">
        <v>273.207799999999</v>
      </c>
      <c r="AS27" s="37">
        <v>422.38292000000104</v>
      </c>
      <c r="AT27" s="37">
        <v>-71.600000000000023</v>
      </c>
      <c r="AU27" s="37">
        <v>167</v>
      </c>
      <c r="AV27" s="37">
        <v>352</v>
      </c>
      <c r="AW27" s="37">
        <v>193</v>
      </c>
      <c r="AX27" s="37">
        <v>391</v>
      </c>
      <c r="AY27" s="37">
        <v>619</v>
      </c>
      <c r="AZ27" s="37">
        <v>943</v>
      </c>
      <c r="BA27" s="37">
        <v>1394</v>
      </c>
      <c r="BB27" s="37">
        <v>949</v>
      </c>
      <c r="BC27" s="37">
        <v>1092</v>
      </c>
      <c r="BD27" s="37">
        <v>1055</v>
      </c>
      <c r="BE27" s="37">
        <v>517</v>
      </c>
      <c r="BF27" s="37">
        <v>937</v>
      </c>
      <c r="BG27" s="37">
        <v>1248</v>
      </c>
      <c r="BH27" s="37">
        <v>1582</v>
      </c>
      <c r="BI27" s="37">
        <v>1313</v>
      </c>
      <c r="BJ27" s="38">
        <v>1506</v>
      </c>
      <c r="BK27" s="241"/>
      <c r="BO27" s="314"/>
    </row>
    <row r="28" spans="1:67" ht="13.8">
      <c r="A28" s="40"/>
      <c r="B28" s="53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  <c r="BH28" s="241"/>
      <c r="BI28" s="241"/>
      <c r="BJ28" s="241"/>
      <c r="BK28" s="241"/>
    </row>
    <row r="29" spans="1:67" ht="22.5" customHeight="1">
      <c r="A29" s="40"/>
      <c r="B29" s="402" t="s">
        <v>135</v>
      </c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75"/>
      <c r="AB29" s="77"/>
      <c r="AC29" s="80"/>
      <c r="AD29" s="83"/>
      <c r="AE29" s="97"/>
      <c r="AF29" s="98"/>
      <c r="AG29" s="99"/>
      <c r="AH29" s="100"/>
      <c r="AI29" s="102"/>
      <c r="AJ29" s="104"/>
      <c r="AK29" s="104"/>
      <c r="AL29" s="113"/>
      <c r="AM29" s="114"/>
      <c r="AN29" s="114"/>
      <c r="AO29" s="114"/>
      <c r="AP29" s="115"/>
      <c r="AQ29" s="115"/>
      <c r="AR29" s="115"/>
      <c r="AS29" s="224"/>
      <c r="AT29" s="224"/>
      <c r="AU29" s="232"/>
      <c r="AV29" s="237"/>
      <c r="AW29" s="281"/>
    </row>
    <row r="30" spans="1:67" ht="13.8">
      <c r="B30" s="243" t="s">
        <v>294</v>
      </c>
    </row>
  </sheetData>
  <mergeCells count="4">
    <mergeCell ref="B3:B4"/>
    <mergeCell ref="B29:Z29"/>
    <mergeCell ref="C3:N3"/>
    <mergeCell ref="AI3:BJ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W22"/>
  <sheetViews>
    <sheetView workbookViewId="0">
      <selection activeCell="W18" sqref="W18"/>
    </sheetView>
  </sheetViews>
  <sheetFormatPr defaultColWidth="9" defaultRowHeight="13.8" outlineLevelCol="1"/>
  <cols>
    <col min="1" max="1" width="1.69921875" customWidth="1"/>
    <col min="2" max="2" width="27.09765625" customWidth="1"/>
    <col min="3" max="10" width="7.59765625" hidden="1" customWidth="1" outlineLevel="1"/>
    <col min="11" max="11" width="7.59765625" customWidth="1" collapsed="1"/>
    <col min="12" max="15" width="7.59765625" customWidth="1"/>
    <col min="16" max="19" width="6.09765625" customWidth="1"/>
    <col min="20" max="20" width="6" customWidth="1"/>
    <col min="21" max="22" width="7.59765625" customWidth="1"/>
    <col min="23" max="24" width="9" customWidth="1"/>
  </cols>
  <sheetData>
    <row r="1" spans="1:2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7"/>
      <c r="V2" s="5"/>
      <c r="W2" s="5"/>
    </row>
    <row r="3" spans="1:23" ht="24" customHeight="1">
      <c r="A3" s="5"/>
      <c r="B3" s="414" t="s">
        <v>136</v>
      </c>
      <c r="C3" s="412" t="s">
        <v>146</v>
      </c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7"/>
      <c r="V3" s="23"/>
      <c r="W3" s="23"/>
    </row>
    <row r="4" spans="1:23">
      <c r="A4" s="5"/>
      <c r="B4" s="412"/>
      <c r="C4" s="191">
        <v>2007</v>
      </c>
      <c r="D4" s="192">
        <v>2008</v>
      </c>
      <c r="E4" s="192">
        <v>2009</v>
      </c>
      <c r="F4" s="192">
        <v>2010</v>
      </c>
      <c r="G4" s="192">
        <v>2011</v>
      </c>
      <c r="H4" s="192">
        <v>2012</v>
      </c>
      <c r="I4" s="192">
        <v>2013</v>
      </c>
      <c r="J4" s="193">
        <v>2014</v>
      </c>
      <c r="K4" s="192">
        <v>2015</v>
      </c>
      <c r="L4" s="193">
        <v>2016</v>
      </c>
      <c r="M4" s="193">
        <v>2017</v>
      </c>
      <c r="N4" s="193">
        <v>2018</v>
      </c>
      <c r="O4" s="204">
        <v>2019</v>
      </c>
      <c r="P4" s="283">
        <v>2020</v>
      </c>
      <c r="Q4" s="321">
        <v>2021</v>
      </c>
      <c r="R4" s="353">
        <v>2022</v>
      </c>
      <c r="S4" s="365">
        <v>2023</v>
      </c>
      <c r="T4" s="283">
        <v>2024</v>
      </c>
      <c r="U4" s="47"/>
      <c r="V4" s="23"/>
      <c r="W4" s="23"/>
    </row>
    <row r="5" spans="1:23">
      <c r="A5" s="5"/>
      <c r="B5" s="55" t="s">
        <v>137</v>
      </c>
      <c r="C5" s="178">
        <v>22075</v>
      </c>
      <c r="D5" s="179">
        <v>29627</v>
      </c>
      <c r="E5" s="179">
        <v>32792</v>
      </c>
      <c r="F5" s="179">
        <v>10307</v>
      </c>
      <c r="G5" s="179">
        <v>14384</v>
      </c>
      <c r="H5" s="179">
        <v>14074</v>
      </c>
      <c r="I5" s="179">
        <v>10917</v>
      </c>
      <c r="J5" s="179">
        <v>10360</v>
      </c>
      <c r="K5" s="179">
        <v>9941</v>
      </c>
      <c r="L5" s="179">
        <v>12950</v>
      </c>
      <c r="M5" s="179">
        <v>5550</v>
      </c>
      <c r="N5" s="179">
        <v>54439</v>
      </c>
      <c r="O5" s="179">
        <v>8911</v>
      </c>
      <c r="P5" s="179">
        <v>6165.7618300000031</v>
      </c>
      <c r="Q5" s="179">
        <v>997</v>
      </c>
      <c r="R5" s="179">
        <v>23501</v>
      </c>
      <c r="S5" s="44">
        <v>28384</v>
      </c>
      <c r="T5" s="271">
        <v>51458</v>
      </c>
      <c r="U5" s="380"/>
      <c r="V5" s="23"/>
      <c r="W5" s="23"/>
    </row>
    <row r="6" spans="1:23">
      <c r="A6" s="5"/>
      <c r="B6" s="45" t="s">
        <v>138</v>
      </c>
      <c r="C6" s="46">
        <v>1970</v>
      </c>
      <c r="D6" s="47">
        <v>6667</v>
      </c>
      <c r="E6" s="47">
        <v>16527</v>
      </c>
      <c r="F6" s="47">
        <v>1683</v>
      </c>
      <c r="G6" s="47">
        <v>4127</v>
      </c>
      <c r="H6" s="47">
        <v>10732</v>
      </c>
      <c r="I6" s="47">
        <v>8683</v>
      </c>
      <c r="J6" s="47">
        <v>9200</v>
      </c>
      <c r="K6" s="47">
        <v>6206</v>
      </c>
      <c r="L6" s="47">
        <v>6405</v>
      </c>
      <c r="M6" s="47">
        <v>5331</v>
      </c>
      <c r="N6" s="47">
        <v>2900</v>
      </c>
      <c r="O6" s="47">
        <v>3513</v>
      </c>
      <c r="P6" s="47">
        <v>1462</v>
      </c>
      <c r="Q6" s="47">
        <v>270</v>
      </c>
      <c r="R6" s="47">
        <v>17248</v>
      </c>
      <c r="S6" s="47">
        <v>16317</v>
      </c>
      <c r="T6" s="180">
        <v>11914</v>
      </c>
      <c r="U6" s="380"/>
      <c r="V6" s="23"/>
      <c r="W6" s="23"/>
    </row>
    <row r="7" spans="1:23" ht="15.6">
      <c r="A7" s="5"/>
      <c r="B7" s="45" t="s">
        <v>189</v>
      </c>
      <c r="C7" s="46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3020</v>
      </c>
      <c r="O7" s="47">
        <v>4170</v>
      </c>
      <c r="P7" s="47">
        <v>1514</v>
      </c>
      <c r="Q7" s="47">
        <v>151</v>
      </c>
      <c r="R7" s="47">
        <v>456</v>
      </c>
      <c r="S7" s="47">
        <v>7161</v>
      </c>
      <c r="T7" s="185">
        <v>7355</v>
      </c>
      <c r="U7" s="380"/>
      <c r="V7" s="23"/>
      <c r="W7" s="23"/>
    </row>
    <row r="8" spans="1:23">
      <c r="A8" s="5"/>
      <c r="B8" s="45" t="s">
        <v>190</v>
      </c>
      <c r="C8" s="46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513</v>
      </c>
      <c r="O8" s="47">
        <v>175</v>
      </c>
      <c r="P8" s="47">
        <v>0</v>
      </c>
      <c r="Q8" s="47">
        <v>0</v>
      </c>
      <c r="R8" s="47">
        <v>0</v>
      </c>
      <c r="S8" s="47">
        <v>0</v>
      </c>
      <c r="T8" s="180">
        <v>0</v>
      </c>
      <c r="U8" s="380"/>
      <c r="V8" s="23"/>
      <c r="W8" s="23"/>
    </row>
    <row r="9" spans="1:23">
      <c r="A9" s="5"/>
      <c r="B9" s="45" t="s">
        <v>191</v>
      </c>
      <c r="C9" s="46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1097</v>
      </c>
      <c r="O9" s="47">
        <v>957</v>
      </c>
      <c r="P9" s="47">
        <v>971</v>
      </c>
      <c r="Q9" s="47">
        <v>472</v>
      </c>
      <c r="R9" s="47">
        <v>4713</v>
      </c>
      <c r="S9" s="47">
        <v>3929</v>
      </c>
      <c r="T9" s="185">
        <v>2263</v>
      </c>
      <c r="U9" s="380"/>
      <c r="V9" s="23"/>
      <c r="W9" s="23"/>
    </row>
    <row r="10" spans="1:23">
      <c r="A10" s="5"/>
      <c r="B10" s="45" t="s">
        <v>238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36</v>
      </c>
      <c r="S10" s="47">
        <v>23</v>
      </c>
      <c r="T10" s="185">
        <v>192</v>
      </c>
      <c r="U10" s="380"/>
      <c r="V10" s="23"/>
      <c r="W10" s="23"/>
    </row>
    <row r="11" spans="1:23" ht="27.75" customHeight="1">
      <c r="A11" s="5"/>
      <c r="B11" s="45" t="s">
        <v>192</v>
      </c>
      <c r="C11" s="46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45912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180">
        <v>0</v>
      </c>
      <c r="U11" s="380"/>
      <c r="V11" s="23"/>
      <c r="W11" s="23"/>
    </row>
    <row r="12" spans="1:23" ht="25.5" customHeight="1">
      <c r="A12" s="5"/>
      <c r="B12" s="45" t="s">
        <v>174</v>
      </c>
      <c r="C12" s="46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2754</v>
      </c>
      <c r="L12" s="47">
        <v>5807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180">
        <v>0</v>
      </c>
      <c r="U12" s="380"/>
      <c r="V12" s="23"/>
      <c r="W12" s="23"/>
    </row>
    <row r="13" spans="1:23">
      <c r="A13" s="5"/>
      <c r="B13" s="45" t="s">
        <v>139</v>
      </c>
      <c r="C13" s="46">
        <v>19645</v>
      </c>
      <c r="D13" s="47">
        <v>21363</v>
      </c>
      <c r="E13" s="47">
        <v>15960</v>
      </c>
      <c r="F13" s="47">
        <v>1982</v>
      </c>
      <c r="G13" s="47">
        <v>1900</v>
      </c>
      <c r="H13" s="47">
        <v>625</v>
      </c>
      <c r="I13" s="47">
        <v>625</v>
      </c>
      <c r="J13" s="47">
        <v>625</v>
      </c>
      <c r="K13" s="47">
        <v>625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180">
        <v>0</v>
      </c>
      <c r="U13" s="380"/>
      <c r="V13" s="23"/>
      <c r="W13" s="23"/>
    </row>
    <row r="14" spans="1:23" ht="15.6">
      <c r="A14" s="5"/>
      <c r="B14" s="57" t="s">
        <v>140</v>
      </c>
      <c r="C14" s="181">
        <v>8005</v>
      </c>
      <c r="D14" s="58">
        <v>8373</v>
      </c>
      <c r="E14" s="58">
        <v>2727</v>
      </c>
      <c r="F14" s="58">
        <v>1852</v>
      </c>
      <c r="G14" s="58">
        <v>1900</v>
      </c>
      <c r="H14" s="58">
        <v>625</v>
      </c>
      <c r="I14" s="58">
        <v>625</v>
      </c>
      <c r="J14" s="58">
        <v>625</v>
      </c>
      <c r="K14" s="58">
        <v>625</v>
      </c>
      <c r="L14" s="58">
        <v>0</v>
      </c>
      <c r="M14" s="58">
        <v>0</v>
      </c>
      <c r="N14" s="58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180">
        <v>0</v>
      </c>
      <c r="U14" s="380"/>
      <c r="V14" s="23"/>
      <c r="W14" s="23"/>
    </row>
    <row r="15" spans="1:23" ht="15.6">
      <c r="A15" s="5"/>
      <c r="B15" s="57" t="s">
        <v>141</v>
      </c>
      <c r="C15" s="181">
        <v>11640</v>
      </c>
      <c r="D15" s="58">
        <v>12990</v>
      </c>
      <c r="E15" s="58">
        <v>13233</v>
      </c>
      <c r="F15" s="58">
        <v>130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180">
        <v>0</v>
      </c>
      <c r="U15" s="380"/>
      <c r="V15" s="23"/>
      <c r="W15" s="23"/>
    </row>
    <row r="16" spans="1:23" ht="15.6">
      <c r="A16" s="5"/>
      <c r="B16" s="45" t="s">
        <v>142</v>
      </c>
      <c r="C16" s="46">
        <v>398</v>
      </c>
      <c r="D16" s="47">
        <v>1489</v>
      </c>
      <c r="E16" s="47">
        <v>0</v>
      </c>
      <c r="F16" s="47">
        <v>6327</v>
      </c>
      <c r="G16" s="47">
        <v>1639</v>
      </c>
      <c r="H16" s="47">
        <v>1454</v>
      </c>
      <c r="I16" s="47">
        <v>-24</v>
      </c>
      <c r="J16" s="47">
        <v>-25</v>
      </c>
      <c r="K16" s="47">
        <v>-140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180">
        <v>0</v>
      </c>
      <c r="U16" s="380"/>
      <c r="V16" s="23"/>
      <c r="W16" s="23"/>
    </row>
    <row r="17" spans="1:23">
      <c r="A17" s="5"/>
      <c r="B17" s="45" t="s">
        <v>207</v>
      </c>
      <c r="C17" s="46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26</v>
      </c>
      <c r="P17" s="47">
        <v>12.266920000000027</v>
      </c>
      <c r="Q17" s="47">
        <v>7</v>
      </c>
      <c r="R17" s="47">
        <v>5</v>
      </c>
      <c r="S17" s="47">
        <v>14</v>
      </c>
      <c r="T17" s="180">
        <v>19</v>
      </c>
      <c r="U17" s="380"/>
      <c r="V17" s="23"/>
      <c r="W17" s="23"/>
    </row>
    <row r="18" spans="1:23">
      <c r="A18" s="5"/>
      <c r="B18" s="45" t="s">
        <v>143</v>
      </c>
      <c r="C18" s="46">
        <v>58</v>
      </c>
      <c r="D18" s="47">
        <v>108</v>
      </c>
      <c r="E18" s="47">
        <v>305</v>
      </c>
      <c r="F18" s="47">
        <v>250</v>
      </c>
      <c r="G18" s="47">
        <v>372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180">
        <v>0</v>
      </c>
      <c r="U18" s="380"/>
      <c r="V18" s="23"/>
      <c r="W18" s="23"/>
    </row>
    <row r="19" spans="1:23">
      <c r="A19" s="5"/>
      <c r="B19" s="45" t="s">
        <v>380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180">
        <v>29499</v>
      </c>
      <c r="U19" s="380"/>
      <c r="V19" s="23"/>
      <c r="W19" s="23"/>
    </row>
    <row r="20" spans="1:23">
      <c r="A20" s="5"/>
      <c r="B20" s="48" t="s">
        <v>235</v>
      </c>
      <c r="C20" s="49">
        <v>4</v>
      </c>
      <c r="D20" s="50">
        <v>0</v>
      </c>
      <c r="E20" s="50">
        <v>0</v>
      </c>
      <c r="F20" s="50">
        <v>65</v>
      </c>
      <c r="G20" s="50">
        <v>6346</v>
      </c>
      <c r="H20" s="50">
        <v>1262</v>
      </c>
      <c r="I20" s="50">
        <v>1633</v>
      </c>
      <c r="J20" s="50">
        <v>561</v>
      </c>
      <c r="K20" s="50">
        <v>496</v>
      </c>
      <c r="L20" s="50">
        <v>738</v>
      </c>
      <c r="M20" s="50">
        <v>219</v>
      </c>
      <c r="N20" s="50">
        <v>997</v>
      </c>
      <c r="O20" s="50">
        <v>70</v>
      </c>
      <c r="P20" s="50">
        <v>2206.4949099999999</v>
      </c>
      <c r="Q20" s="50">
        <v>97</v>
      </c>
      <c r="R20" s="50">
        <v>1042</v>
      </c>
      <c r="S20" s="50">
        <v>940</v>
      </c>
      <c r="T20" s="182">
        <v>216</v>
      </c>
      <c r="U20" s="380"/>
      <c r="V20" s="23"/>
      <c r="W20" s="23"/>
    </row>
    <row r="21" spans="1:23">
      <c r="A21" s="5"/>
      <c r="B21" s="59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3"/>
      <c r="W21" s="23"/>
    </row>
    <row r="22" spans="1:23" ht="19.5" customHeight="1">
      <c r="A22" s="5"/>
      <c r="B22" s="402" t="s">
        <v>135</v>
      </c>
      <c r="C22" s="402"/>
      <c r="D22" s="402"/>
      <c r="E22" s="402"/>
      <c r="F22" s="402"/>
      <c r="G22" s="402"/>
      <c r="H22" s="402"/>
      <c r="I22" s="402"/>
      <c r="J22" s="402"/>
      <c r="K22" s="402"/>
      <c r="L22" s="83"/>
      <c r="M22" s="389"/>
      <c r="N22" s="389"/>
      <c r="O22" s="389"/>
      <c r="P22" s="389"/>
      <c r="Q22" s="389"/>
      <c r="R22" s="389"/>
      <c r="S22" s="389"/>
      <c r="T22" s="389"/>
      <c r="U22" s="115"/>
      <c r="V22" s="73"/>
      <c r="W22" s="73"/>
    </row>
  </sheetData>
  <mergeCells count="3">
    <mergeCell ref="B3:B4"/>
    <mergeCell ref="B22:K22"/>
    <mergeCell ref="C3:T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41711E81-AD65-46BC-96DF-B2893C7F0B5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Kucharski Łukasz</cp:lastModifiedBy>
  <cp:lastPrinted>2020-11-01T17:27:09Z</cp:lastPrinted>
  <dcterms:created xsi:type="dcterms:W3CDTF">2015-10-29T11:12:22Z</dcterms:created>
  <dcterms:modified xsi:type="dcterms:W3CDTF">2025-03-25T19:34:34Z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a3ab3e30-4b3d-4afb-ab62-bee7c8e4b66f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